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\Сетевая папка\Размещение на сайте ФЗ-223\УКР\Извещение и документация у единственного поставщика\2022\ноябрь\26-11-22 Р1095-УСР-ОКТР22  Батомункуева\"/>
    </mc:Choice>
  </mc:AlternateContent>
  <bookViews>
    <workbookView xWindow="0" yWindow="0" windowWidth="12435" windowHeight="10050" tabRatio="522" firstSheet="1" activeTab="1"/>
  </bookViews>
  <sheets>
    <sheet name="02-01-01 Общестроительные работ" sheetId="2" state="hidden" r:id="rId1"/>
    <sheet name="02-01-01 Общестроительные р (2" sheetId="10" r:id="rId2"/>
    <sheet name="02-01-02 Отделочные работы" sheetId="11" state="hidden" r:id="rId3"/>
    <sheet name="02-01-03 Осветительная арматура" sheetId="3" state="hidden" r:id="rId4"/>
    <sheet name="02-01-05 Проемы" sheetId="5" state="hidden" r:id="rId5"/>
    <sheet name="02-01-06 Фасад" sheetId="6" state="hidden" r:id="rId6"/>
    <sheet name="02-01-07 Водоснабжение " sheetId="7" state="hidden" r:id="rId7"/>
    <sheet name="02-01-07.1Медицинские трубопров" sheetId="8" state="hidden" r:id="rId8"/>
    <sheet name="02-01-08 Отопление" sheetId="9" state="hidden" r:id="rId9"/>
    <sheet name="Лист1" sheetId="12" r:id="rId10"/>
  </sheets>
  <definedNames>
    <definedName name="_xlnm._FilterDatabase" localSheetId="1" hidden="1">'02-01-01 Общестроительные р (2'!$B$9:$G$14</definedName>
    <definedName name="_xlnm._FilterDatabase" localSheetId="0" hidden="1">'02-01-01 Общестроительные работ'!$A$105:$F$105</definedName>
    <definedName name="_xlnm._FilterDatabase" localSheetId="2" hidden="1">'02-01-02 Отделочные работы'!$A$4:$F$23</definedName>
    <definedName name="_xlnm._FilterDatabase" localSheetId="3" hidden="1">'02-01-03 Осветительная арматура'!$A$105:$AB$148</definedName>
    <definedName name="_xlnm._FilterDatabase" localSheetId="4" hidden="1">'02-01-05 Проемы'!$A$12:$F$35</definedName>
    <definedName name="_xlnm._FilterDatabase" localSheetId="5" hidden="1">'02-01-06 Фасад'!$A$12:$F$29</definedName>
    <definedName name="_xlnm._FilterDatabase" localSheetId="6" hidden="1">'02-01-07 Водоснабжение '!$A$12:$F$87</definedName>
    <definedName name="_xlnm._FilterDatabase" localSheetId="7" hidden="1">'02-01-07.1Медицинские трубопров'!$A$12:$F$72</definedName>
    <definedName name="_xlnm._FilterDatabase" localSheetId="8" hidden="1">'02-01-08 Отопление'!$A$12:$F$89</definedName>
    <definedName name="_xlnm.Print_Titles" localSheetId="1">'02-01-01 Общестроительные р (2'!$12:$12</definedName>
    <definedName name="_xlnm.Print_Titles" localSheetId="0">'02-01-01 Общестроительные работ'!$15:$15</definedName>
    <definedName name="_xlnm.Print_Titles" localSheetId="3">'02-01-03 Осветительная арматура'!$15:$15</definedName>
    <definedName name="_xlnm.Print_Titles" localSheetId="4">'02-01-05 Проемы'!$15:$15</definedName>
    <definedName name="_xlnm.Print_Titles" localSheetId="5">'02-01-06 Фасад'!$15:$15</definedName>
    <definedName name="_xlnm.Print_Titles" localSheetId="6">'02-01-07 Водоснабжение '!$15:$15</definedName>
    <definedName name="_xlnm.Print_Titles" localSheetId="7">'02-01-07.1Медицинские трубопров'!$15:$15</definedName>
    <definedName name="_xlnm.Print_Titles" localSheetId="8">'02-01-08 Отопление'!$15:$15</definedName>
    <definedName name="_xlnm.Print_Area" localSheetId="1">'02-01-01 Общестроительные р (2'!$A$1:$AE$25</definedName>
  </definedNames>
  <calcPr calcId="152511"/>
</workbook>
</file>

<file path=xl/calcChain.xml><?xml version="1.0" encoding="utf-8"?>
<calcChain xmlns="http://schemas.openxmlformats.org/spreadsheetml/2006/main">
  <c r="F10" i="11" l="1"/>
  <c r="F4" i="11"/>
  <c r="F11" i="11"/>
  <c r="F13" i="11"/>
  <c r="F6" i="11"/>
  <c r="F7" i="11"/>
  <c r="F5" i="11"/>
  <c r="F9" i="11"/>
  <c r="F18" i="11"/>
  <c r="F8" i="11"/>
  <c r="F15" i="11"/>
  <c r="F12" i="11"/>
  <c r="F14" i="11"/>
  <c r="F31" i="8" l="1"/>
  <c r="F18" i="8"/>
  <c r="F28" i="6"/>
  <c r="F29" i="6"/>
  <c r="F27" i="6"/>
  <c r="F22" i="6"/>
  <c r="F26" i="6"/>
  <c r="F17" i="6"/>
  <c r="F18" i="6"/>
  <c r="M144" i="3" l="1"/>
  <c r="M143" i="3"/>
  <c r="M109" i="3"/>
  <c r="F99" i="3"/>
  <c r="F97" i="3"/>
  <c r="F95" i="3"/>
  <c r="F92" i="3"/>
  <c r="F89" i="3"/>
  <c r="F88" i="3"/>
  <c r="F87" i="3"/>
  <c r="F85" i="3"/>
  <c r="F84" i="3"/>
  <c r="F83" i="3"/>
  <c r="F82" i="3"/>
  <c r="F62" i="3"/>
  <c r="F61" i="3"/>
  <c r="F52" i="3"/>
  <c r="F51" i="3"/>
  <c r="F34" i="3"/>
  <c r="F30" i="3"/>
  <c r="F29" i="3"/>
  <c r="F27" i="3"/>
  <c r="F26" i="3"/>
  <c r="F25" i="3"/>
  <c r="F24" i="3"/>
  <c r="F23" i="3"/>
  <c r="F21" i="3"/>
  <c r="F17" i="3"/>
  <c r="F83" i="2"/>
  <c r="F82" i="2"/>
  <c r="F88" i="2"/>
  <c r="F87" i="2"/>
  <c r="F97" i="2"/>
  <c r="F99" i="2"/>
  <c r="F95" i="2"/>
  <c r="F89" i="2"/>
  <c r="F85" i="2"/>
  <c r="F84" i="2"/>
  <c r="F92" i="2"/>
  <c r="F62" i="2"/>
  <c r="F61" i="2"/>
  <c r="F34" i="2"/>
  <c r="F30" i="2"/>
  <c r="F52" i="2"/>
  <c r="F51" i="2"/>
  <c r="F24" i="2"/>
  <c r="F23" i="2"/>
  <c r="F27" i="2"/>
  <c r="F26" i="2"/>
  <c r="F25" i="2"/>
  <c r="F29" i="2"/>
  <c r="F21" i="2"/>
  <c r="F17" i="2"/>
  <c r="M159" i="2" l="1"/>
  <c r="M158" i="2"/>
  <c r="M157" i="2"/>
  <c r="M138" i="2"/>
  <c r="M109" i="2"/>
</calcChain>
</file>

<file path=xl/sharedStrings.xml><?xml version="1.0" encoding="utf-8"?>
<sst xmlns="http://schemas.openxmlformats.org/spreadsheetml/2006/main" count="4835" uniqueCount="1997">
  <si>
    <t>№ п/п</t>
  </si>
  <si>
    <t>Наименование работ и затрат</t>
  </si>
  <si>
    <t>Единица измерения</t>
  </si>
  <si>
    <t>Количество</t>
  </si>
  <si>
    <t>2</t>
  </si>
  <si>
    <t>т</t>
  </si>
  <si>
    <t>5</t>
  </si>
  <si>
    <t>6</t>
  </si>
  <si>
    <t>10</t>
  </si>
  <si>
    <t>м3</t>
  </si>
  <si>
    <t>15</t>
  </si>
  <si>
    <t>16</t>
  </si>
  <si>
    <t>м2</t>
  </si>
  <si>
    <t>24</t>
  </si>
  <si>
    <t>25</t>
  </si>
  <si>
    <t>33</t>
  </si>
  <si>
    <t>41</t>
  </si>
  <si>
    <t>шт</t>
  </si>
  <si>
    <t>43</t>
  </si>
  <si>
    <t>45</t>
  </si>
  <si>
    <t>47</t>
  </si>
  <si>
    <t>49</t>
  </si>
  <si>
    <t>53</t>
  </si>
  <si>
    <t>54</t>
  </si>
  <si>
    <t>55</t>
  </si>
  <si>
    <t>56</t>
  </si>
  <si>
    <t>59</t>
  </si>
  <si>
    <t>62</t>
  </si>
  <si>
    <t>64</t>
  </si>
  <si>
    <t>67</t>
  </si>
  <si>
    <t>кг</t>
  </si>
  <si>
    <t>Антисептик "Мипор" для строительных конструкций и изделий из древесины, бетона, кирпича</t>
  </si>
  <si>
    <t>Краска акриловая: ВД-АК 2180, ВГТ</t>
  </si>
  <si>
    <t>Грунтовка воднодисперсионная CERESIT CT 17</t>
  </si>
  <si>
    <t>л</t>
  </si>
  <si>
    <t>Цемент М550</t>
  </si>
  <si>
    <t>Грунтовка глубокого проникновения фасадная</t>
  </si>
  <si>
    <t>Краска акриловая: СВЯТОЗАР-26 для цоколя</t>
  </si>
  <si>
    <t>Смеси бетонные тяжелого бетона (БСТ), класс В7,5 (М100)</t>
  </si>
  <si>
    <t>Смеси бетонные тяжелого бетона (БСТ), класс В25 (М350)</t>
  </si>
  <si>
    <t>Сталь арматурная, горячекатаная, периодического профиля, класс А-III, диаметр 12 мм</t>
  </si>
  <si>
    <t>Сталь арматурная, горячекатаная, периодического профиля, класс А-III, диаметр 14 мм</t>
  </si>
  <si>
    <t>Сталь арматурная, горячекатаная, гладкая, класс А-I, диаметр 8 мм</t>
  </si>
  <si>
    <t>Конструкции стальные индивидуальные решетчатые сварные, масса до 0,1 т</t>
  </si>
  <si>
    <t>Сталь арматурная, горячекатаная, периодического профиля, класс А-III, диаметр 10 мм</t>
  </si>
  <si>
    <t>Смеси пескоцементные с содержанием цемента до 67 %</t>
  </si>
  <si>
    <t>Плитка бетонная тротуарная декоративная (брусчатка), форма шагрень, толщина 40 мм</t>
  </si>
  <si>
    <t>Плитка тротуарная ПТ 8,2-13-21 М250</t>
  </si>
  <si>
    <t>68</t>
  </si>
  <si>
    <t>70</t>
  </si>
  <si>
    <t>72</t>
  </si>
  <si>
    <t>Камни бортовые БР 100.30.15, бетон В30 (М400), объем 0,043 м3</t>
  </si>
  <si>
    <t>76</t>
  </si>
  <si>
    <t>Нетканый геотекстиль: Дорнит 600 г/м2</t>
  </si>
  <si>
    <t>Песок природный II класс, средний, круглые сита</t>
  </si>
  <si>
    <t>Геотекстиль нетканый из полиэфирного волокна, иглопробивной, поверхностная плотность 200 г/м2// Дорнит 200</t>
  </si>
  <si>
    <t>88</t>
  </si>
  <si>
    <t>Щебень М 800, фракция 10-20 мм, группа 2</t>
  </si>
  <si>
    <t>90</t>
  </si>
  <si>
    <t>92</t>
  </si>
  <si>
    <t>95</t>
  </si>
  <si>
    <t>Бетонный лоток  BGU, DN200 40623020 L=1000 мм, b=298 мм, h=195÷200 мм</t>
  </si>
  <si>
    <t>шт.</t>
  </si>
  <si>
    <t>96</t>
  </si>
  <si>
    <t>Бетонный лоток  BGU, DN200 40623019 L=1000 мм, b=298 мм, h=200÷205 мм</t>
  </si>
  <si>
    <t>97</t>
  </si>
  <si>
    <t>Бетонный лоток  BGU, DN200 40623018 L=1000 мм, b=298 мм, h=205÷210 мм</t>
  </si>
  <si>
    <t>98</t>
  </si>
  <si>
    <t>Бетонный лоток  BGU, DN200 40623017 L=1000 мм, b=298 мм, h=210÷215 мм</t>
  </si>
  <si>
    <t>99</t>
  </si>
  <si>
    <t>Решетка чугунная для лотков  BGU, DN150, RU1318532, L=500 мм, b=257 мм, h=22 мм</t>
  </si>
  <si>
    <t>105</t>
  </si>
  <si>
    <t>Смеси сухие ремонтные тиксотропные, класс B60 (М800), F300, W12, безусадочные, быстротвердеющие// CONSOLIT BARS 113 расход 2 кг/1 м2/1 мм</t>
  </si>
  <si>
    <t>109</t>
  </si>
  <si>
    <t>Двутавр с параллельными гранями полок №26-40 Б1, Б2, сталь спокойная</t>
  </si>
  <si>
    <t>110</t>
  </si>
  <si>
    <t>Сталь листовая горячекатаная марки Ст3 толщиной: 6,0 мм</t>
  </si>
  <si>
    <t>Бруски обрезные, хвойных пород, длина 4-6,5 м, ширина 75-150 мм, толщина 150 мм и более, сорт II// Балка 180х200 мм</t>
  </si>
  <si>
    <t>Доска обрезная, антисептированная, длина 4-6,5 м, ширина 75-150 мм, толщина 32-40 мм, сорт II// Деревянный настил и щит наката, 150х32 мм</t>
  </si>
  <si>
    <t>Бруски деревянные, размер 50х50 мм// Лаги и черепной брусок</t>
  </si>
  <si>
    <t>120</t>
  </si>
  <si>
    <t>127</t>
  </si>
  <si>
    <t>Праймер битумный производства «Техно-Николь»</t>
  </si>
  <si>
    <t>Композиция полимерно-битумная Гидроизол</t>
  </si>
  <si>
    <t>Щебень М 600, фракция 20-40 мм, группа 2</t>
  </si>
  <si>
    <t>Смеси бетонные тяжелого бетона (БСТ), класс В15 (М200)</t>
  </si>
  <si>
    <t>Мембрана профилированная гидроизоляционная, высота шипа 8 мм, прочность 300-600 Н, относительное удлинение при разрыве не менее 24-28 %, Г4</t>
  </si>
  <si>
    <t>138</t>
  </si>
  <si>
    <t>Смесь песчано-гравийная природная</t>
  </si>
  <si>
    <t>140</t>
  </si>
  <si>
    <t>142</t>
  </si>
  <si>
    <t>Конструкции сварные индивидуальные прочие, масса сборочной единицы от 0,1 до 0,5 т</t>
  </si>
  <si>
    <t>156</t>
  </si>
  <si>
    <t>168</t>
  </si>
  <si>
    <t>Конструкции сварные индивидуальные прочие, масса сборочной единицы до 0,1 т</t>
  </si>
  <si>
    <t>180</t>
  </si>
  <si>
    <t>186</t>
  </si>
  <si>
    <t>192</t>
  </si>
  <si>
    <t>198</t>
  </si>
  <si>
    <t>204</t>
  </si>
  <si>
    <t>Бруски обрезные, хвойных пород, длина 4-6,5 м, ширина 75-150 мм, толщина 150 мм и более, сорт II// Стропильная нога 100х180 мм</t>
  </si>
  <si>
    <t>205</t>
  </si>
  <si>
    <t>Бруски обрезные, хвойных пород, длина 4-6,5 м, ширина 75-150 мм, толщина 150 мм и более, сорт II// Мауэрлат 150х150 мм</t>
  </si>
  <si>
    <t>206</t>
  </si>
  <si>
    <t>Бруски обрезные, хвойных пород, длина 4-6,5 м, ширина 75-150 мм, толщина 40-75 мм, сорт II// Распорка 150х50 мм</t>
  </si>
  <si>
    <t>207</t>
  </si>
  <si>
    <t>Бруски обрезные, хвойных пород, длина 4-6,5 м, ширина 75-150 мм, толщина 40-75 мм, сорт II// Связь 150х50 мм</t>
  </si>
  <si>
    <t>208</t>
  </si>
  <si>
    <t>Бруски обрезные, хвойных пород, длина 4-6,5 м, ширина 75-150 мм, толщина 150 мм и более, сорт II// Конёк 100х200 мм</t>
  </si>
  <si>
    <t>209</t>
  </si>
  <si>
    <t>Бруски деревянные, размер 50х50 мм// Черепной брус</t>
  </si>
  <si>
    <t>210</t>
  </si>
  <si>
    <t>Бруски деревянные, размер 50х50 мм// Кобылка</t>
  </si>
  <si>
    <t>211</t>
  </si>
  <si>
    <t>Доска обрезная, хвойных пород, ширина 75-150 мм, толщина 25 мм, длина 2-3,75 м, сорт II// Ветровая доска 275х25 мм</t>
  </si>
  <si>
    <t>212</t>
  </si>
  <si>
    <t>Доска обрезная, хвойных пород, ширина 75-150 мм, толщина 25 мм, длина 2-3,75 м, сорт II// Накладка 275х25 мм</t>
  </si>
  <si>
    <t>215</t>
  </si>
  <si>
    <t>Доска обрезная, хвойных пород, ширина 75-150 мм, толщина 32-40 мм, длина 2-3,75 м, сорт II// Доска 32х150 мм</t>
  </si>
  <si>
    <t>218</t>
  </si>
  <si>
    <t>Доска обрезная, хвойных пород, ширина 75-150 мм, толщина 32-40 мм, длина 2-3,75 м, сорт II// контрбрус 32х100 мм</t>
  </si>
  <si>
    <t>220</t>
  </si>
  <si>
    <t>Доска обрезная, хвойных пород, ширина 75-150 мм, толщина 32-40 мм, длина 2-3,75 м, сорт II// Доска 32х200 мм</t>
  </si>
  <si>
    <t>221</t>
  </si>
  <si>
    <t>Плиты минераловатные "Руф Баттс" ROCKWOOL</t>
  </si>
  <si>
    <t>222</t>
  </si>
  <si>
    <t>Пленка пароизоляционная 3-х слойная полиэтиленовая с армированной основой из перехлестнутых полос полиэтилена</t>
  </si>
  <si>
    <t>225</t>
  </si>
  <si>
    <t>Мембрана паропроницаемая ветро-влаго-защитная двухслойная для вентилируемых фасадов и скатных крыш, масса 130 г/м2, паропроницаемость 953 г/м2 * сут, прочность 150-163 Н, Г2, с УФ-защитой</t>
  </si>
  <si>
    <t>227</t>
  </si>
  <si>
    <t>Профилированный лист оцинкованный: НС35-1000-0,8 (вес 6,97 кг/м2)</t>
  </si>
  <si>
    <t>228</t>
  </si>
  <si>
    <t>Сталь листовая оцинкованная толщиной листа: 0,5 мм</t>
  </si>
  <si>
    <t>1</t>
  </si>
  <si>
    <t>3</t>
  </si>
  <si>
    <t>ведомость по материалам по смете 02-01-01 Общестроительные работы</t>
  </si>
  <si>
    <t>7</t>
  </si>
  <si>
    <t>9</t>
  </si>
  <si>
    <t>11</t>
  </si>
  <si>
    <t>13</t>
  </si>
  <si>
    <t>19</t>
  </si>
  <si>
    <t>23</t>
  </si>
  <si>
    <t>42</t>
  </si>
  <si>
    <t>44</t>
  </si>
  <si>
    <t>48</t>
  </si>
  <si>
    <t>52</t>
  </si>
  <si>
    <t>57</t>
  </si>
  <si>
    <t>58</t>
  </si>
  <si>
    <t>61</t>
  </si>
  <si>
    <t>63</t>
  </si>
  <si>
    <t>69</t>
  </si>
  <si>
    <t>71</t>
  </si>
  <si>
    <t>73</t>
  </si>
  <si>
    <t>81</t>
  </si>
  <si>
    <t>83</t>
  </si>
  <si>
    <t>87</t>
  </si>
  <si>
    <t>89</t>
  </si>
  <si>
    <t>91</t>
  </si>
  <si>
    <t>93</t>
  </si>
  <si>
    <t>94</t>
  </si>
  <si>
    <t>100</t>
  </si>
  <si>
    <t>101</t>
  </si>
  <si>
    <t>102</t>
  </si>
  <si>
    <t>103</t>
  </si>
  <si>
    <t>ведомость по материалам по смете 02-01-02 Отделочные работы</t>
  </si>
  <si>
    <t>Раствор противогрибковый для санации биоповрежденных поверхностей</t>
  </si>
  <si>
    <t>Краска LUJA, ТИККУРИЛА</t>
  </si>
  <si>
    <t>Листы гипсокартонные: влагостойкие, КНАУФ, толщиной 10 мм</t>
  </si>
  <si>
    <t>Краска водно-дисперсионная "БИРСС Интерьер-Колор", цвет белый</t>
  </si>
  <si>
    <t>Керамогранитная матовая плитка Greta RC White 60х60</t>
  </si>
  <si>
    <t>Клей для облицовочных работ водостойкий (сухая смесь)</t>
  </si>
  <si>
    <t>Смеси сухие водостойкие для затирки межплиточных швов шириной 1-6 мм (различная цветовая гамма)</t>
  </si>
  <si>
    <t>Потолочный плинтус из дюрополимера</t>
  </si>
  <si>
    <t>м</t>
  </si>
  <si>
    <t>Вставка L и T-образная декоративная стеновая для натяжного потолка</t>
  </si>
  <si>
    <t>10 м</t>
  </si>
  <si>
    <t>Полотно натяжного потолка Standart лаковое белое с бортиком из ПВХ (гарпун)</t>
  </si>
  <si>
    <t>Багет (фиксирующий профиль) стеновой невидимый для натяжного потолка</t>
  </si>
  <si>
    <t>Кассетный потолок СИСТЕМА PERFATEN CR 200 400x2000</t>
  </si>
  <si>
    <t>Панели декоративные МДФ, размер 2700х200х6 мм</t>
  </si>
  <si>
    <t>Керамогранитная матовая плитка Greta Aquarelle Grass 5.8*24 см</t>
  </si>
  <si>
    <t>Керамогранитная матовая плитка Italon Neve Brick  25*75 см</t>
  </si>
  <si>
    <t>Плитка керамогранитная многоцветная неполированная, размер 300х300х8 мм</t>
  </si>
  <si>
    <t>Мозаика ML42041  OT IMAGINE LAB (КИТАЙ)</t>
  </si>
  <si>
    <t>Комплект деталей подвески потолков</t>
  </si>
  <si>
    <t>Панели потолка 600х600 INGERMAX MEDICAL</t>
  </si>
  <si>
    <t>Керамогранитная матовая плитка Kerama Marazzi 9,8х9,8</t>
  </si>
  <si>
    <t>104</t>
  </si>
  <si>
    <t>106</t>
  </si>
  <si>
    <t>107</t>
  </si>
  <si>
    <t>111</t>
  </si>
  <si>
    <t>123</t>
  </si>
  <si>
    <t>124</t>
  </si>
  <si>
    <t>125</t>
  </si>
  <si>
    <t>126</t>
  </si>
  <si>
    <t>129</t>
  </si>
  <si>
    <t>141</t>
  </si>
  <si>
    <t>143</t>
  </si>
  <si>
    <t>147</t>
  </si>
  <si>
    <t>157</t>
  </si>
  <si>
    <t>ведомость по материалам по смете 02-01-03 Осветительная арматура</t>
  </si>
  <si>
    <t>Светильник QUO IP65/IP20 13 WH D45 4000К встраив. с драйвером</t>
  </si>
  <si>
    <t>Светильник накладной LTX LED 1200 4000K 1х32</t>
  </si>
  <si>
    <t>Светильник светодиодный промышленный LZ.OPL ECO LED 1200 4000K</t>
  </si>
  <si>
    <t>Светильник аварийного освещения "ВЫХОД" под лампу КЛ с рассеивателем из поликарбоната, типа ЛБО 29-9-831 (БС-831)</t>
  </si>
  <si>
    <t>Трек латунный AUROOM L=1,5058</t>
  </si>
  <si>
    <t>Трек-кольцо латунный AUROOM ROUND 1800</t>
  </si>
  <si>
    <t>Крепление горизонтальное подвесное AUR TROS DUO</t>
  </si>
  <si>
    <t>Крепление горизонтальное подвесное одинарное AUR TROS</t>
  </si>
  <si>
    <t>Подключение к сети подвесное 48V AUR POWER TROS H</t>
  </si>
  <si>
    <t>Внешний блок питания AUR POWER BOX</t>
  </si>
  <si>
    <t>Светильник трековый из латуни мощностью 4 Вт со специальным матовым экраном  AUR TUBE 48V 0427 DIM IP40</t>
  </si>
  <si>
    <t>Светильник светодиодный накладной AURA C SPHERA 20 Вт Цветовая температура 3000 К SIX 2 88W Цвет корпуса: 100% BRASS GOLD</t>
  </si>
  <si>
    <t>Люстра SIX 1200 мм Home light: 3000К SIX 2 88W</t>
  </si>
  <si>
    <t>Трековый шинопровод Maytoni TRX001-111W белый</t>
  </si>
  <si>
    <t>Светильник трековый Maytoni Focus S TR020-1-GU10-W белый</t>
  </si>
  <si>
    <t>Светильник подвесной LOCUS PDNT SOFT 16 30.600 T0630 24° SB. Мощность: 6Вт Влагозащита: IP40</t>
  </si>
  <si>
    <t>Светильник светодиодный встраиваемый типа Downlight
COLIBRI DL LED 19 3000K Световой поток 1700 лм 4. Светильник 20 Вт</t>
  </si>
  <si>
    <t>Светильник светодиодный настенно-потолочного монтажа
Novotech Opal 358884. Средней защиты (IP) IP40/IP20</t>
  </si>
  <si>
    <t>Светильник светодиодный настенно-потолочного монтажа
Novotech Opal D200 358884</t>
  </si>
  <si>
    <t>Светильник светодиодный настенно-потолочного монтажа
Novotech Opal 358892 Водозащита IP 54 Общая мощность
40 Вт Общий световой поток в Люменах 3800 Диаметр 32
см Цветовая температура 4000K</t>
  </si>
  <si>
    <t>Светильник светодиодный OWP OPTIMA со степенью защиты IP54 UNI LED 600x600 4000K Артикул 1066000020</t>
  </si>
  <si>
    <t>Светильник светодиодный OWP OPTIMA LED Clip-In со
встроенной защитой IP54 OWP OPTIMA LED 600 IP54/IP54
4000K матовый Защелкивающийся. Артикул 1372001540
Световой поток 3600 лм 4 Светильник 32 Вт</t>
  </si>
  <si>
    <t>Светильник накладной заливающего света со встроенными светодиодами Urbano 214974. Пылевлагозащита, IP IP65</t>
  </si>
  <si>
    <t>Профиль HOKASU S35 STC (ral9003/LT70) – 2000мм. Экран для профиля HOKASU M01 LT70 – 2000mm</t>
  </si>
  <si>
    <t>Лента светодиодная Flexline 98/10.0/900 4000K/IP67
Артикул 2010000310; Световой поток 900 лм 4 Светильник
10 Вт</t>
  </si>
  <si>
    <t>Светильник светодиодный настенный Around LED 40140/1
LED бронза Степень пылевлагозащиты IP20. Световой поток 520 лм Цветовая температура 4200 К Мощность 8 Вт</t>
  </si>
  <si>
    <t>Светильник светодиодный настенный Twinky double белый. 
Бренд Elektrostandard Код товара a038419 Мощность 4 Вт</t>
  </si>
  <si>
    <t>Люстра подвесная светодиодная Lightstar Nibbler 812236. Общая мощность, W 138 Площадь освещения, м2 69 Высота, мм 140 Диаметр, мм 800</t>
  </si>
  <si>
    <t>Светильник настенный Mantra Solden 7071. Общая мощность
9 Вт. Общий световой поток в Люменах 773</t>
  </si>
  <si>
    <t>Светильник взрывозащищенный LED SVT-Str-DIRECT-24WEx-
120 Код товара: SB-00018195 Мощность, Вт: 24 Поток,
лм: 2880 Эффективность, лм/Вт: 120 КСС: Д, 120 IP: 66</t>
  </si>
  <si>
    <t>Трек латунный AUROOM L=1,1136</t>
  </si>
  <si>
    <t>Светильник настенный светодиодный Around LED
40140/1 LED бронза Степень пылевлагозащиты IP20
Световой поток 520 лм Цветовая температура 4200 К
Мощность 8 Вт</t>
  </si>
  <si>
    <t>Люстра SimpLumen Up Max от GLODE. Артикул: 110211-3
Размер 80 см Цвет Золото</t>
  </si>
  <si>
    <t>Светильник светодиодный LINEAR N1228 4000K 16W 1250MM Мощность: 16 Вт. Световой поток: 1600 Лм Угол освещения: 120 Сечение профиля: 12х28 мм</t>
  </si>
  <si>
    <t>Светильник светодиодный LINEAR N1228 4000K 26W 2000MM Сечение профиля:12х28 мм Способ монтажа: Накладной Форма:
Линейный Мощность: 26 Вт Световой поток: 2600 Лм
Угол освещения: 120 Степень защиты: IP40</t>
  </si>
  <si>
    <t>Светильник светодиодный LINEAR O60 4000K 39W 1500MM Цвет свечения: 4000K, цвет корпуса: Белый, Размеры: D60х1500 мм, Способ монтажа: Подвесной; Мощность: 39 Вт Световой поток:
3900 Лм; Угол освещения 120 Степень защиты: IP40</t>
  </si>
  <si>
    <t>Светильник светодиодный LINEAR O60 4000K 52W 2000MM Цвет свечения: 4000K. Цвет корпуса: белый, размеры: D60х2000 мм Способ монтажа: Подвесной Форма: Линейный Мощность: 52
Вт Световой поток: 5200 Лм Угол освещения: 120
Степень защиты: IP40/IP54</t>
  </si>
  <si>
    <t>Светильники с люминесцентными лампами для освещения общественных зданий и производственных помещений, потолочные, с отражателем, рассеивателем, мощность 1х11 Вт, IP40, УХЛ4, размер 330х80х50 мм</t>
  </si>
  <si>
    <t>Наклейка информационная "ВЫХОД", "ЗАПАСНЫЙ ВЫХОД", "ВЫХОД EXIT" из самоклеящейся пленки для светильника аварийного освещения ЛБО 20 (БС-842, БС-943, БС-741)</t>
  </si>
  <si>
    <t>100 шт</t>
  </si>
  <si>
    <t>Светильник с компактной люминесцентной лампой Granda L NBT17 F123 IP65 1х23</t>
  </si>
  <si>
    <t>Светильник садово-парковый Feron DH0704, 2*GU10 230V, белый</t>
  </si>
  <si>
    <t>Прожектор уличный светодиодный, модель - LL-922
IP65 100W 6400K.</t>
  </si>
  <si>
    <t>Светильник светодиодный архитектурный WALLRAY 3/6 К9
Мощность 3-6W, Напряжение 174-265V. Степень защиты IP 67 
Цвет по RAL 9001</t>
  </si>
  <si>
    <t>175</t>
  </si>
  <si>
    <t>176</t>
  </si>
  <si>
    <t>177</t>
  </si>
  <si>
    <t>178</t>
  </si>
  <si>
    <t>179</t>
  </si>
  <si>
    <t>181</t>
  </si>
  <si>
    <t>182</t>
  </si>
  <si>
    <t>183</t>
  </si>
  <si>
    <t>184</t>
  </si>
  <si>
    <t>185</t>
  </si>
  <si>
    <t>187</t>
  </si>
  <si>
    <t>188</t>
  </si>
  <si>
    <t>189</t>
  </si>
  <si>
    <t>190</t>
  </si>
  <si>
    <t>191</t>
  </si>
  <si>
    <t>193</t>
  </si>
  <si>
    <t>194</t>
  </si>
  <si>
    <t>195</t>
  </si>
  <si>
    <t>196</t>
  </si>
  <si>
    <t>197</t>
  </si>
  <si>
    <t>199</t>
  </si>
  <si>
    <t>200</t>
  </si>
  <si>
    <t>201</t>
  </si>
  <si>
    <t>202</t>
  </si>
  <si>
    <t>203</t>
  </si>
  <si>
    <t>213</t>
  </si>
  <si>
    <t>214</t>
  </si>
  <si>
    <t>216</t>
  </si>
  <si>
    <t>217</t>
  </si>
  <si>
    <t>219</t>
  </si>
  <si>
    <t>223</t>
  </si>
  <si>
    <t>224</t>
  </si>
  <si>
    <t>226</t>
  </si>
  <si>
    <t>229</t>
  </si>
  <si>
    <t>230</t>
  </si>
  <si>
    <t>231</t>
  </si>
  <si>
    <t>232</t>
  </si>
  <si>
    <t>ведомость по материалам по смете 02-01-04 Полы</t>
  </si>
  <si>
    <t>Блок дверной входной из ПВХ-профилей, с простой коробкой, однопольный с клювовой фурнитурой, без стеклопакета по типу сэндвич, площадь более 2 м2</t>
  </si>
  <si>
    <t>Блок дверной входной из ПВХ-профилей, с простой коробкой, однопольный с клювовой фурнитурой, с двухкамерным стеклопакетом (32 мм), площадь более 2 м2</t>
  </si>
  <si>
    <t>Дверь противопожарная металлическая: однопольная ДПМ-01/60, размером 900х2100 мм</t>
  </si>
  <si>
    <t>Закрыватель дверной гидравлический рычажный в алюминиевом корпусе</t>
  </si>
  <si>
    <t>Блоки дверные внутренние: однопольные глухие, фанерованные шпоном</t>
  </si>
  <si>
    <t>Наличники из древесины тип Н-1, Н-2, размер 13х34 мм</t>
  </si>
  <si>
    <t>Комплект скобяных изделий для блоков двупольных входных дверей в помещение</t>
  </si>
  <si>
    <t>компл</t>
  </si>
  <si>
    <t>Блок дверной входной из ПВХ-профилей, с простой коробкой, однопольный с клювовой фурнитурой, без стеклопакета по типу сэндвич, площадь от 1,5-2 м2</t>
  </si>
  <si>
    <t>Блок дверной входной из ПВХ-профилей, с простой коробкой, однопольный с простой фурнитурой, с однокамерным стеклопакетом (24 мм), площадь более 2 м2</t>
  </si>
  <si>
    <t>Наличники из ПВХ, ширина 80 мм</t>
  </si>
  <si>
    <t>Блок оконный из ПВХ-профилей, трехстворчатый, с поворотной створкой, двухкамерным стеклопакетом (32 мм), площадью до 3,5 м2</t>
  </si>
  <si>
    <t>Блок оконный из ПВХ-профилей, трехстворчатый, с поворотной створкой, двухкамерным стеклопакетом (32 мм), площадью до 3 м2</t>
  </si>
  <si>
    <t>Блок оконный из ПВХ-профилей, трехстворчатый, с поворотной створкой, двухкамерным стеклопакетом (32 мм), площадью до 2 м2</t>
  </si>
  <si>
    <t>Блок оконный пластиковый: двустворчатый, с глухой и поворотной створкой, двухкамерным стеклопакетом (32 мм), площадью до 2 м2</t>
  </si>
  <si>
    <t>Блоки оконные из алюминиевого комбинированного профиля одинарной конструкции: с двухкамерным стеклопакетом одностворчатые, с поворотно-откидной створкой (ГОСТ 23166-99)</t>
  </si>
  <si>
    <t>Доски подоконные из ПВХ, ширина 500 мм</t>
  </si>
  <si>
    <t>Доски подоконные из ПВХ, ширина 600 мм</t>
  </si>
  <si>
    <t>Заглушки торцевые двусторонние к подоконной доске из ПВХ, белый, мрамор, размеры 40х480 мм</t>
  </si>
  <si>
    <t>10 шт</t>
  </si>
  <si>
    <t>Плиты подоконные на цементном вяжущем с гладкой поверхностью под окраску (категория качества А2) длиной 1600 мм и более, толщиной 45 мм, бетон B15, расход арматуры и закладных деталей до 2 кг/м2</t>
  </si>
  <si>
    <t>Щебень М 600, фракция 20-40 мм, группа 3</t>
  </si>
  <si>
    <t>Смеси бетонные тяжелого бетона (БСТ), класс В20 (М250)</t>
  </si>
  <si>
    <t>Раствор готовый кладочный, цементный, М150</t>
  </si>
  <si>
    <t>Керамогранитная матовая плитка Kerama Marazzi ПРО МАТРИКС СЕРЫЙ 60х60</t>
  </si>
  <si>
    <t>Керамогранитная матовая плитка Kerama Marazzi Агуста 9,8х9,8</t>
  </si>
  <si>
    <t>Клей для плитки Ветонит "Быстросхватывающийся клей для ремонтных работ"</t>
  </si>
  <si>
    <t>Грунтовка акриловая: TIEFGRUND TB, CAPAROL</t>
  </si>
  <si>
    <t>Плитка керамогранитная многоцветная неполированная</t>
  </si>
  <si>
    <t>Ступень клееная ПРО МАТРИКС 33х60</t>
  </si>
  <si>
    <t>Керамогранитная матовая плитка Estima Aglomerat 60х60</t>
  </si>
  <si>
    <t>Керамогранитная матовая плитка MILLENNIUM PURE 60х60</t>
  </si>
  <si>
    <t>Мозаика ML42041 (32.7x32.7) OT IMAGINE LAB (КИТАЙ)</t>
  </si>
  <si>
    <t>Плиты ориентированно-стружечные типа OSB-3, длина 2500 мм, ширина 1250 мм, толщина 12 мм</t>
  </si>
  <si>
    <t>Гидроизол ГИ-Г</t>
  </si>
  <si>
    <t>Линолеум антистатический специального назначения АСН, толщиной 1,5 мм, без подосновы</t>
  </si>
  <si>
    <t>Клей универсальный, водостойкий</t>
  </si>
  <si>
    <t>Плинтус для полов из ПВХ, размер 19х48 мм</t>
  </si>
  <si>
    <t>Эмаль ПФ-115 БИО, пентафталевая различных цветов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</si>
  <si>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</si>
  <si>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</si>
  <si>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</si>
  <si>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</si>
  <si>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</si>
  <si>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</si>
  <si>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</si>
  <si>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</si>
  <si>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</si>
  <si>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</si>
  <si>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</si>
  <si>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</si>
  <si>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</si>
  <si>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</si>
  <si>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</si>
  <si>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</si>
  <si>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</si>
  <si>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</si>
  <si>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</si>
  <si>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</si>
  <si>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</si>
  <si>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</si>
  <si>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</si>
  <si>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</si>
  <si>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</si>
  <si>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</si>
  <si>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</si>
  <si>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</si>
  <si>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</si>
  <si>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</si>
  <si>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</si>
  <si>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</si>
  <si>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</si>
  <si>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</si>
  <si>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</si>
  <si>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</si>
  <si>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</si>
  <si>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</si>
  <si>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</si>
  <si>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</si>
  <si>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</si>
  <si>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</si>
  <si>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</si>
  <si>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</si>
  <si>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</si>
  <si>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</si>
  <si>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</si>
  <si>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</si>
  <si>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</si>
  <si>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</si>
  <si>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</si>
  <si>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</si>
  <si>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</si>
  <si>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</si>
  <si>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</si>
  <si>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</si>
  <si>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</si>
  <si>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</si>
  <si>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</si>
  <si>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</si>
  <si>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</si>
  <si>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</si>
  <si>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</si>
  <si>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</si>
  <si>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</si>
  <si>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</si>
  <si>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ведомость по материалам по смете 02-01-05 Проемы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</si>
  <si>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</si>
  <si>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</si>
  <si>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</si>
  <si>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</si>
  <si>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</si>
  <si>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</si>
  <si>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</si>
  <si>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</si>
  <si>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</si>
  <si>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</si>
  <si>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</si>
  <si>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</si>
  <si>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</si>
  <si>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</si>
  <si>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</si>
  <si>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</si>
  <si>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</si>
  <si>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</si>
  <si>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</si>
  <si>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ведомость по материалам по смете 02-01-06 Фасад, козырьки</t>
  </si>
  <si>
    <t>Декоративное покрытие FARBE Короед RAL 1013</t>
  </si>
  <si>
    <t>Гранит керамический многоцветный полированный, размер 300х600х10 мм, 600х600х10 мм</t>
  </si>
  <si>
    <t>Раствор готовый отделочный тяжелый, цементно-известковый, состав 1:1:6</t>
  </si>
  <si>
    <t>Клей для плитки Ветонит "Marble Fix" (сухая смесь)</t>
  </si>
  <si>
    <t>Ограждение из нержавеющей стали h=600 мм</t>
  </si>
  <si>
    <t>Желоб металлический для водосточных систем, окрашенный, диаметр 125 мм, длина 3000 мм</t>
  </si>
  <si>
    <t>Воронка выпускная металлическая для водосточных систем, покрытие полиэстер, диаметр 185/150 мм</t>
  </si>
  <si>
    <t>Колено трубы 60° металлическое для водосточных систем, окрашенное, ширина 102 мм, высота 76 мм</t>
  </si>
  <si>
    <t>Детали закладные, вес до 1 кг</t>
  </si>
  <si>
    <t>Прочие конструкции одноэтажных производственных зданий, масса сборочной единицы до 0,1 т</t>
  </si>
  <si>
    <t>Стемалит тонированный толщ. 12 мм</t>
  </si>
  <si>
    <t>Сетка плетеная из оцинкованной проволоки, диаметр проволоки 2 мм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</si>
  <si>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</si>
  <si>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</si>
  <si>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</si>
  <si>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</si>
  <si>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</si>
  <si>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</si>
  <si>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</si>
  <si>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</si>
  <si>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</si>
  <si>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</si>
  <si>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</si>
  <si>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</si>
  <si>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</si>
  <si>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</si>
  <si>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</si>
  <si>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</si>
  <si>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</si>
  <si>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</si>
  <si>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</si>
  <si>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</si>
  <si>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</si>
  <si>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</si>
  <si>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</si>
  <si>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</si>
  <si>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</si>
  <si>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</si>
  <si>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</si>
  <si>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</si>
  <si>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</si>
  <si>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</si>
  <si>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</si>
  <si>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</si>
  <si>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</si>
  <si>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</si>
  <si>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</si>
  <si>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</si>
  <si>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</si>
  <si>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</si>
  <si>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</si>
  <si>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</si>
  <si>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</si>
  <si>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</si>
  <si>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</si>
  <si>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</si>
  <si>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</si>
  <si>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</si>
  <si>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</si>
  <si>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</si>
  <si>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</si>
  <si>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</si>
  <si>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</si>
  <si>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</si>
  <si>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</si>
  <si>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</si>
  <si>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</si>
  <si>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ведомость по материалам по смете 02-01-07 Система водоснабжения и водоотведения</t>
  </si>
  <si>
    <t>Поддоны душевые эмалированные, стальные, размер 900х900х150 мм (без обвязки)</t>
  </si>
  <si>
    <t>Унитазы полуфарфоровые и фарфоровые тарельчатые с сиденьем и креплением, с прямым или косым выпуском, без цельноотлитой полочки</t>
  </si>
  <si>
    <t>Умывальники полуфарфоровые и фарфоровые с краном настольным, кронштейнами, сифоном бутылочным латунным и выпуском, полукруглые со скрытыми установочными поверхностями без спинки, размер 650х500х150 мм</t>
  </si>
  <si>
    <t>Мойки стальные эмалированные на одно отделение с одной чашей, встраиваемые с креплениями МСВЦ со смесителем, латунным выпуском, пластмассовым бутылочным сифоном без выпуска</t>
  </si>
  <si>
    <t>Смесители для душевых установок СМ-Д-ШЛ с душевой сеткой на гибком шланге</t>
  </si>
  <si>
    <t>Смесители для умывальников СМ-УМ-ЦА настольные, с верхней камерой смешения, центральные, с аэратором</t>
  </si>
  <si>
    <t>Сифоны полимерные, гофрированные для мойки и умывальника с пластиковым выпуском</t>
  </si>
  <si>
    <t>Трубопровод из труб ПВХ для системы водоотведения, диаметр 100 мм</t>
  </si>
  <si>
    <t>Трубопровод из труб ПВХ для системы водоотведения, диаметр 50 мм</t>
  </si>
  <si>
    <t>Трап канализационный HL310NPr с вертикальным выпуском и сифоном "Primus"</t>
  </si>
  <si>
    <t>Ревизия полиэтиленовая с крышкой, номинальный внутренний диаметр 100 мм</t>
  </si>
  <si>
    <t>Тройник полипропиленовый, диаметр 110 мм</t>
  </si>
  <si>
    <t>Тройник полипропиленовый, диаметр 50 мм</t>
  </si>
  <si>
    <t>Отвод полиэтиленовый сварной 45°, ПЭ100, к напорным трубам 0,63 МПа (6,3 кгс/см2), диаметр 110 мм</t>
  </si>
  <si>
    <t>Отвод полиэтиленовый сварной 30°, ПЭ100, к напорным трубам 0,63 МПа (6,3 кгс/см2), диаметр 110 мм</t>
  </si>
  <si>
    <t>Отвод полиэтиленовый сварной 60°, ПЭ100, к напорным трубам 0,63 МПа (6,3 кгс/см2), диаметр 110 мм</t>
  </si>
  <si>
    <t>Отвод полиэтиленовый сварной 45°, ПЭ100, к напорным трубам 0,63 МПа (6,3 кгс/см2), диаметр 90 мм</t>
  </si>
  <si>
    <t>Крестовина полиэтиленовая для систем водоотведения, номинальный внутренний диаметр 110х110х50 мм</t>
  </si>
  <si>
    <t>Заглушка полиэтиленовая удлиненная, стандартное размерное отношение SDR11, номинальный наружный диаметр 110 мм</t>
  </si>
  <si>
    <t>Заглушка полиэтиленовая удлиненная, стандартное размерное отношение SDR11, номинальный наружный диаметр 63 мм</t>
  </si>
  <si>
    <t>Переходник "Фузиотерм" соединение на сгоне, диаметром: 50 мм</t>
  </si>
  <si>
    <t>УСТАНОВКА КАНАЛИЗАЦИОННАЯ SANICUBIC 2 GR SE71.1T SFA</t>
  </si>
  <si>
    <t>Трубы напорные полиэтиленовые ПЭ100, стандартное размерное отношение SDR11 номинальный наружный диаметр 63 мм, толщина стенки 5,8 мм</t>
  </si>
  <si>
    <t>Тройник полиэтиленовый сварной ПЭ100, к напорным трубам, номинальное давление 1,6 МПа (16 кгс/см2), 3, диаметр 90 мм (гаситель)</t>
  </si>
  <si>
    <t>Труба Valtec PP-FIBER PN20 63мм армированная стекловолокном</t>
  </si>
  <si>
    <t>Труба Valtec PP-FIBER PN20 50мм армированная стекловолокном</t>
  </si>
  <si>
    <t>Труба Valtec PP-FIBER PN20 40мм армированная стекловолокном</t>
  </si>
  <si>
    <t>Труба Valtec PP-FIBER PN20 32мм армированная стекловолокном</t>
  </si>
  <si>
    <t>Труба Valtec PP-FIBER PN20 25мм армированная стекловолокном</t>
  </si>
  <si>
    <t>Труба Valtec PP-FIBER PN20 20мм армированная стекловолокном</t>
  </si>
  <si>
    <t>Кран шаровый полипропиленовый PPRC PN20, диаметром: 32 мм</t>
  </si>
  <si>
    <t>Кран шаровый полипропиленовый PPRC PN20, диаметром: 25 мм</t>
  </si>
  <si>
    <t>Кран шаровый полипропиленовый PPRC PN20, диаметром: 20 мм</t>
  </si>
  <si>
    <t>Кран шаровый латунный полнопроходной ИГЛ (Eagle), с дренажом, со стальной ручкой, с внутренней резьбой, давлением 3 МПа (30 кгс/см2), размером: 1/2"</t>
  </si>
  <si>
    <t>Клапан обратный Valtec 20 мм (арт.VTp.716.0.020)</t>
  </si>
  <si>
    <t>Фильтры для очистки воды в трубопроводах систем отопления, диаметр 25 мм</t>
  </si>
  <si>
    <t>Фильтры для очистки воды в трубопроводах систем отопления, диаметр 32 мм</t>
  </si>
  <si>
    <t>Тройник полипропиленовый, диаметр 20 мм</t>
  </si>
  <si>
    <t>Тройник полипропиленовый, диаметр 25 мм</t>
  </si>
  <si>
    <t>Тройник полипропиленовый, диаметр 32 мм</t>
  </si>
  <si>
    <t>Тройник полипропиленовый, диаметр 40 мм</t>
  </si>
  <si>
    <t>Тройник полипропиленовый переходной, диаметр 63х50х63 мм</t>
  </si>
  <si>
    <t>Тройник полипропиленовый переходной, диаметр 63х32х63 мм</t>
  </si>
  <si>
    <t>Тройник полипропиленовый переходной, диаметр 50х32х50 мм</t>
  </si>
  <si>
    <t>Тройник полипропиленовый переходной, диаметр 40х25х40 мм</t>
  </si>
  <si>
    <t>Тройник полипропиленовый переходной, диаметр 40х20х40 мм</t>
  </si>
  <si>
    <t>Тройник полипропиленовый переходный, номинальный наружный диаметр 32х25х32 мм</t>
  </si>
  <si>
    <t>Тройник полипропиленовый переходный, номинальный наружный диаметр 32х25х25 мм</t>
  </si>
  <si>
    <t>Тройник полипропиленовый переходной, диаметр 32х20х32 мм</t>
  </si>
  <si>
    <t>Тройник полипропиленовый переходной, диаметр 32х25х20 мм</t>
  </si>
  <si>
    <t>Тройник полипропиленовый переходной, диаметр 25х20х25 мм</t>
  </si>
  <si>
    <t>Тройник полипропиленовый переходной, диаметр 25х20х20 мм</t>
  </si>
  <si>
    <t>Тройник полипропиленовый, комбинированный, с внутренней резьбой, номинальный наружный диаметр 20 мм, размер резьбы 1/2"</t>
  </si>
  <si>
    <t>Угольник полипропиленовый 45 град., диаметр 20 мм</t>
  </si>
  <si>
    <t>Угольник полипропиленовый 45 град., диаметр 25 мм</t>
  </si>
  <si>
    <t>Угольник полипропиленовый 45 град., диаметр 32 мм</t>
  </si>
  <si>
    <t>Угольник полипропиленовый 45 град., диаметр 40 мм</t>
  </si>
  <si>
    <t>Угольник полипропиленовый 45 град., диаметр 50 мм</t>
  </si>
  <si>
    <t>Угольник полипропиленовый 45 град., диаметр 63 мм</t>
  </si>
  <si>
    <t>Угольник полипропиленовый комбинированный огнеупорный для внутренних противопожарных водопроводов и систем пожаротушения, диаметр 20х1/2", с внутренней резьбой</t>
  </si>
  <si>
    <t>Муфта полипропиленовая переходная, номинальный наружный диаметр 63х50 мм</t>
  </si>
  <si>
    <t>Муфта полипропиленовая переходная, номинальный наружный диаметр 50х40 мм</t>
  </si>
  <si>
    <t>Муфта полипропиленовая переходная, номинальный наружный диаметр 40х32 мм</t>
  </si>
  <si>
    <t>Муфта полипропиленовая переходная, номинальный наружный диаметр 40х25 мм</t>
  </si>
  <si>
    <t>Муфта полипропиленовая переходная, номинальный наружный диаметр 40х20 мм</t>
  </si>
  <si>
    <t>Муфта полипропиленовая переходная, номинальный наружный диаметр 25х20 мм</t>
  </si>
  <si>
    <t>Муфта полипропиленовая комбинированная, с наружной резьбой, номинальный наружный диаметр 20 мм, размер резьбы 1/2"</t>
  </si>
  <si>
    <t>Муфта полипропиленовая комбинированная, с внутренней резьбой, номинальный наружный диаметр 20 мм, размер резьбы 1/2"</t>
  </si>
  <si>
    <t>Муфта полипропиленовая комбинированная, с внутренней резьбой, номинальный наружный диаметр 20 мм, размер резьбы 3/4"</t>
  </si>
  <si>
    <t>Муфта полипропиленовая комбинированная под ключ, с внутренней резьбой, номинальный наружный диаметр 25 мм, размер резьбы 3/4"</t>
  </si>
  <si>
    <t>Муфта полипропиленовая комбинированная под ключ, с внутренней резьбой, номинальный наружный диаметр 32 мм, размер резьбы 1"</t>
  </si>
  <si>
    <t>ведомость по материалам по смете 02-01-07.1 Медицинские трубопроводы</t>
  </si>
  <si>
    <t>Бензиновый поршневой компрессор FINI MK103-100-5.5</t>
  </si>
  <si>
    <t>Трубы медные круглого сечения твердые, универсальные в штангах, размером 6х1 мм/прим ф1"</t>
  </si>
  <si>
    <t>Трубы медные круглого сечения твердые, универсальные в штангах, размером 18х1 мм/прим Ф3/4"</t>
  </si>
  <si>
    <t>Трубы медные круглого сечения твердые, универсальные в штангах, размером 12х1 мм/прим ф1/2"</t>
  </si>
  <si>
    <t>Трубы медные круглого сечения твердые, универсальные в штангах, размером 10х1 мм/прим ф3/8"</t>
  </si>
  <si>
    <t>Тройник напрессовочный для медных труб с внутренней резьбой, номинальный диаметр 25 мм, размер резьбы 1"</t>
  </si>
  <si>
    <t>Тройник напрессовочный для медных труб с внутренней резьбой, номинальный диаметр 20 мм, размер резьбы 3/4"</t>
  </si>
  <si>
    <t>Тройник напрессовочный для медных труб с внутренней резьбой, номинальный диаметр 16 мм, размер резьбы 1/2"</t>
  </si>
  <si>
    <t>Муфта алюминиевая прямая МС-50/прим муфты переходные медные под пайку</t>
  </si>
  <si>
    <t>Отвод медный двухраструбный, диаметр 22 мм, угол 45°/прим под пайку 3/8"</t>
  </si>
  <si>
    <t>Соединитель напрессовочный прямой с внутренней резьбой, размер резьбы 3/4", номинальный диаметр 32 мм/прим 3/8"</t>
  </si>
  <si>
    <t>Трубы медные круглого сечения для систем кондиционирования, размером 9,52х0,81 мм</t>
  </si>
  <si>
    <t>Отводы из цветных металлов внутренние-внутренние 90° для пайки медных труб, размер 54х54 мм/прим ф3/8</t>
  </si>
  <si>
    <t>Соединитель напрессовочный прямой с внутренней резьбой, размер резьбы 3/4", номинальный диаметр 32 мм/прим</t>
  </si>
  <si>
    <t>Трубы стальные бесшовные, холоднодеформированные из стали марок 10, 20, 30, 45 (ГОСТ 8734-75, 8733-74), наружным диаметром: 15 мм, толщина стенки 2,0 мм</t>
  </si>
  <si>
    <t>Трубы полипропиленовые ПП-Р, номинальное давление 1,0 МПа, номинальный наружный диаметр 20 мм</t>
  </si>
  <si>
    <t>Отводы из цветных металлов внутренние-внутренние 90° для пайки медных труб, размер 22х22 мм</t>
  </si>
  <si>
    <t>Соединитель напрессовочный прямой с внутренней резьбой, размер резьбы 1", номинальный диаметр 25 мм</t>
  </si>
  <si>
    <t>Труба полипропиленовая Valtec PP-Alux PN 25 / 40 х 6,7 мм</t>
  </si>
  <si>
    <t>Угольник полипропиленовый VALTEC 40 мм, VTp.751.0.040</t>
  </si>
  <si>
    <t>Труба PP-H 100 40х3,7</t>
  </si>
  <si>
    <t>Труба PP-H 100 32х2,9</t>
  </si>
  <si>
    <t>Труба PP-H 100 25х2,3</t>
  </si>
  <si>
    <t>Труба PP-H 100 20х1,9</t>
  </si>
  <si>
    <t>Угольник 90гр ф40мм</t>
  </si>
  <si>
    <t>Угольник 90гр ф20мм</t>
  </si>
  <si>
    <t>Тройник 90гр ф40мм</t>
  </si>
  <si>
    <t>Тройник  90гр ф32мм</t>
  </si>
  <si>
    <t>Тройник  90гр ф25мм</t>
  </si>
  <si>
    <t>Муфта переходная ф40х32</t>
  </si>
  <si>
    <t>Муфта переходная ф40х25</t>
  </si>
  <si>
    <t>Муфта переходная ф32х25</t>
  </si>
  <si>
    <t>Муфта переходная ф32х20</t>
  </si>
  <si>
    <t>Муфта переходная ф25х20</t>
  </si>
  <si>
    <t>Муфта переходная ф40</t>
  </si>
  <si>
    <t>Муфта переходная с внутренней резьбой ф20х1/2"</t>
  </si>
  <si>
    <t>Кран шаровый с муфтовым соединением DN15</t>
  </si>
  <si>
    <t>Труба PP-H 100 50х4.6</t>
  </si>
  <si>
    <t>Угольник 45гр ф50мм</t>
  </si>
  <si>
    <t>Угольник 90гр ф50мм</t>
  </si>
  <si>
    <t>Угольник 90гр ф25мм</t>
  </si>
  <si>
    <t>Тройник ф50мм</t>
  </si>
  <si>
    <t>Тройник ф40мм</t>
  </si>
  <si>
    <t>Муфта переходная ф50х40</t>
  </si>
  <si>
    <t>Муфта переходная ф50х32</t>
  </si>
  <si>
    <t>Муфта соединительная ф50</t>
  </si>
  <si>
    <t>Муфта переходная с внутренней резьбой ф25х3/4"</t>
  </si>
  <si>
    <t>Кран шаровый с муфтовым соединением DN20</t>
  </si>
  <si>
    <t>Труба PP-H 100 63х3,6</t>
  </si>
  <si>
    <t>Угольник 45гр ф63мм</t>
  </si>
  <si>
    <t>Угольник 90гр ф63мм</t>
  </si>
  <si>
    <t>Тройник ф63мм</t>
  </si>
  <si>
    <t>Муфта переходная ф63х40</t>
  </si>
  <si>
    <t>Труба  PVDF 63х3,0</t>
  </si>
  <si>
    <t>Труба  PVDF 40х2,4</t>
  </si>
  <si>
    <t>Труба  PVDF 25х1,9</t>
  </si>
  <si>
    <t xml:space="preserve">ведомость по материалам по смете 02-01-08 Отопление </t>
  </si>
  <si>
    <t>Радиатор биметаллический RIFAR BVR 500 - 04</t>
  </si>
  <si>
    <t>Радиатор биметаллический RIFAR BVR 500 - 06</t>
  </si>
  <si>
    <t>Радиатор биметаллический RIFAR BVR 500 - 10</t>
  </si>
  <si>
    <t>Радиатор биметаллический RIFAR BVR 350-6</t>
  </si>
  <si>
    <t>Радиатор биметаллический RIFAR BVR 350-8</t>
  </si>
  <si>
    <t>Радиатор биметаллический RIFAR BVR 350-12</t>
  </si>
  <si>
    <t>Кронштейны регулируемые Rifar комплект (2 шт. в упак)</t>
  </si>
  <si>
    <t>компл.</t>
  </si>
  <si>
    <t>Узел нижнего подключения RIFAR для 2-трубных систем угловой G3/4"</t>
  </si>
  <si>
    <t>Ниппель универсальный редукционный, размером: 3/4"х1/2"</t>
  </si>
  <si>
    <t>Термостатический элемент RIFAR by Heimei</t>
  </si>
  <si>
    <t>Трубы из молекулярно-сшитого полиэтилена гибкие для отопления и водоснабжения, номинальный наружный диаметр 16 мм, толщина стенки 2,2 мм</t>
  </si>
  <si>
    <t>Фитинг аксиальный универс. надвижной с накидной гайкой под "евроконус" VTm.422.EBG.001605 16 ммх3/4"</t>
  </si>
  <si>
    <t>Фитинг аксиальный универсальный – угольник надвижной VTm.451.BG.001616 16x16</t>
  </si>
  <si>
    <t>Фитинг аксиальный – гильза надвижная универсальная для трубы ∅16 мм VTm.400.BG.001622</t>
  </si>
  <si>
    <t>Трубы из молекулярно-сшитого полиэтилена гибкие для отопления и водоснабжения, номинальный наружный диаметр 20 мм, толщина стенки 2,8 мм</t>
  </si>
  <si>
    <t>Фитинг аксиальный универсальный – тройник надвижной VTm.431.BG.201616 20х16х16</t>
  </si>
  <si>
    <t>Фитинг аксиальный универсальный – тройник надвижной VTm.431.BG.201620 20х16х20</t>
  </si>
  <si>
    <t>Фитинг аксиальный универсальный – тройник надвижной VTm.431.BG.202520 20х25х20</t>
  </si>
  <si>
    <t>Фитинг аксиальный универсальный – угольник надвижной VTm.451.BG.002020 20х20</t>
  </si>
  <si>
    <t>Фитинг аксиальный – гильза надвижная универсальная для трубы ∅20 мм VTm.400.BG.002028</t>
  </si>
  <si>
    <t>Трубы из молекулярно-сшитого полиэтилена гибкие для отопления и водоснабжения, номинальный наружный диаметр 25 мм, толщина стенки 3,5 мм</t>
  </si>
  <si>
    <t>Фитинг аксиальный универсальный – тройник надвижной VTm.431.BG.251620 25х16х20</t>
  </si>
  <si>
    <t>Фитинг аксиальный универсальный – тройник надвижной VTm.431.BG.251625 25х16х25</t>
  </si>
  <si>
    <t>Фитинг аксиальный универсальный – угольник надвижной VTm.451.BG.002525 25х25</t>
  </si>
  <si>
    <t>Фитинг аксиальный – гильза надвижная универсальная для трубы ∅25 мм VTm.400.BG.002535</t>
  </si>
  <si>
    <t>Трубы из молекулярно-сшитого полиэтилена гибкие для отопления и водоснабжения, номинальный наружный диаметр 32 мм, толщина стенки 4,4 мм</t>
  </si>
  <si>
    <t>итинг аксиальный универсальный – тройник надвижной VTm.431.BG.321632 32х16х32</t>
  </si>
  <si>
    <t>Фитинг аксиальный универсальный – тройник надвижной VTm.431.BG.323232 32х32х32</t>
  </si>
  <si>
    <t>Фитинг аксиальный универсальный – тройник надвижной VTm.431.BG.322532 32х25х32</t>
  </si>
  <si>
    <t>Фитинг аксиальный универсальный – фитинг надвижной прямой VTm.403.BG.003225 32х25</t>
  </si>
  <si>
    <t>Фитинг аксиальный универсальный – угольник надвижной VTm.451.BG.003232 32х32</t>
  </si>
  <si>
    <t>Фитинг аксиальный – гильза надвижная универсальная для трубы ∅32 мм VTm.400.BG.003244</t>
  </si>
  <si>
    <t>Фитинг полипропиленовый с накидной гайкой для перехода на "евроконус" VTp.708.E.02005 20 ммх3/4"</t>
  </si>
  <si>
    <t>Фитинг полипропиленовый – угольник ∅20 VTp.751.0.020</t>
  </si>
  <si>
    <t>Труба полипропиленовая армированная алюминием ∅20 VTp.700.AL25.20</t>
  </si>
  <si>
    <t>Муфта полипропиленовая соединительная, диаметр 20 мм</t>
  </si>
  <si>
    <t>Фитинг полипропиленовый – угольник ∅25 VTp.751.0.025</t>
  </si>
  <si>
    <t>Труба полипропиленовая армированная алюминием ∅25 VTp.700.AL25.25</t>
  </si>
  <si>
    <t>Муфта полипропиленовая соединительная, диаметр 25 мм</t>
  </si>
  <si>
    <t>Муфта полипропиленовая комбинированная разъемная, с наружной резьбой, номинальный наружный диаметр 25 мм, размер резьбы 1"1/4</t>
  </si>
  <si>
    <t>Фитинг полипропиленовый – угольник ∅32 VTp.751.0.032</t>
  </si>
  <si>
    <t>Труба полипропиленовая армированная алюминием ∅32 VTp.700.AL25.32</t>
  </si>
  <si>
    <t>Муфта полипропиленовая комбинированная, с наружной резьбой, разъемная диаметром: 32х1"</t>
  </si>
  <si>
    <t>Муфта полипропиленовая соединительная, диаметр 32 мм</t>
  </si>
  <si>
    <t>Труба полипропиленовая армированная алюминием ∅40 VTp.700.AL25.40</t>
  </si>
  <si>
    <t>Труба полипропиленовая армированная алюминием ∅63 VTp.700.AL25.50</t>
  </si>
  <si>
    <t>Фитинг полипропиленовый – тройник переходной ∅50х32х50 VTp.735.0.050032050</t>
  </si>
  <si>
    <t>Муфта полипропиленовая переходная, номинальный наружный диаметр 50х25 мм</t>
  </si>
  <si>
    <t>Труба полипропиленовая армированная алюминием ∅63 VTp.700.AL25.63</t>
  </si>
  <si>
    <t>Фитинг полипропиленовый – тройник переходной ∅63х32х63 VTp.735.0.063032063</t>
  </si>
  <si>
    <t>Фитинг полипропиленовый – угольник ∅63 VTp.751.0.063</t>
  </si>
  <si>
    <t>Шкаф коллекторный пристраиваемый ШРН-1 "Valtec"</t>
  </si>
  <si>
    <t>Шкаф коллекторный встраиваемый ШРВ-1 "Valtec"</t>
  </si>
  <si>
    <t>Шкаф коллекторный встраиваемый ШРВ-2 "Valtec"</t>
  </si>
  <si>
    <t>Шкаф коллекторный встраиваемый ШРВ-3 "Valtec"</t>
  </si>
  <si>
    <t>Коллекторный блок латунный с регулировочными и балансировочными клапанами 1", 3х3/4", "евроконус" VTc.594.EMNX.0603 "Valtec"</t>
  </si>
  <si>
    <t>Коллекторный блок латунный с регулировочными и балансировочными клапанами 1", 5х3/4", "евроконус "VTc.594.EMNX.0607</t>
  </si>
  <si>
    <t>Коллекторный блок латунный с регулировочными и балансировочными клапанами 1", 7х3/4", "евроконус" VTc.594.EMNX.0607 "Valtec"</t>
  </si>
  <si>
    <t>Комплект кронштейнов для коллекторов 1" (2 шт.) VTc.130.N.0600</t>
  </si>
  <si>
    <t>Хронотермостат электронный комнатный с Wi-Fi VT.АС712</t>
  </si>
  <si>
    <t>Сервопривод электротермический, нормально закрытый VT.TE3043.0.220</t>
  </si>
  <si>
    <t>Подложка для теплого пола 1,2х25 м VT.HS.FP.0312</t>
  </si>
  <si>
    <t>Лента демпферная 8x100 ммx25 мп THZ.LD.100.08.25</t>
  </si>
  <si>
    <t>Фиксатор изгиба трубы диаметром 16 мм</t>
  </si>
  <si>
    <t>Соединитель для металлопластиковой трубы ∅16 ммх3/4" VT.4420.NE.16</t>
  </si>
  <si>
    <t>Труба металлопластиковая Valtec pex-al-pex 16х2,0 мм V1620.200, V1620.080</t>
  </si>
  <si>
    <t>Труба металлопластиковая Valtec pex-al-pex 32х3,0 мм V3230.050, V3230.040, V3230.020</t>
  </si>
  <si>
    <t>ведомость по материалам по смете 02-01-08.1 Вентиляция и кондиционирование</t>
  </si>
  <si>
    <t>Вентилятор канальный
ВРС-К-LZ-100-50/40-PЦ-5,5/3000/220-380-У2</t>
  </si>
  <si>
    <t>Воздушный клапан ВК-1000*500-ЭП</t>
  </si>
  <si>
    <t>Электропривод RWF08-220</t>
  </si>
  <si>
    <t>Корпус фильтра прямоугольного из оцинкованной стали ФЯГ-100-50</t>
  </si>
  <si>
    <t>Кассета фильтрующая, класс EU4, для фильтра ФЯГ-100-50</t>
  </si>
  <si>
    <t>Воздухонагреватели водяные для прямоугольных воздуховодов, размер 1000х500 мм, трехрядные</t>
  </si>
  <si>
    <t>Смесительный узел СУ-R-3-80-6.3/24</t>
  </si>
  <si>
    <t>Канальный охладитель КФО 100-50/3 Л</t>
  </si>
  <si>
    <t>Вставка гибкая ВГ 100-50 ш20-ш20</t>
  </si>
  <si>
    <t>Блок компрессорно-конденсаторный ВАЅІС-С-15-410</t>
  </si>
  <si>
    <t>Обвязка 1к ККБ BASIC/UNICA-C-15-410</t>
  </si>
  <si>
    <t>Щит упр. Iк ЩУВВК/9/14.2.1/30.5-Н1(1,2А)-П 5,5 380/11,1А)/2.2/4.1/5.1/7</t>
  </si>
  <si>
    <t>Глушитель шума ГТПи 900х500-900</t>
  </si>
  <si>
    <t>Клапан ОЗ-60-НО-900*500(М-Iк/220)-К-СН</t>
  </si>
  <si>
    <t>Клапан ОЗ-60-НО-500*250(М-Iк/220)-К-СН</t>
  </si>
  <si>
    <t>Клапан ОЗ-60-НО-400*250(М-Iк/220)-К-СН</t>
  </si>
  <si>
    <t>Клапан ОЗ-60-НО-250*250(М-Iк/220)-К-СН</t>
  </si>
  <si>
    <t>Клапан ОЗ-60-НО-250(М-Iк/220)-К-СН</t>
  </si>
  <si>
    <t>Решетка однорядная алюм. РВр-1-250*250 RAL 9016</t>
  </si>
  <si>
    <t>Решетка однорядная алюм. РВр-1-250*500 RAL 9016</t>
  </si>
  <si>
    <t>Решетка однорядная алюм. РВр-1-250*600 RAL 9016</t>
  </si>
  <si>
    <t>Заслонка АЗД 133.000 250/м</t>
  </si>
  <si>
    <t>Заслонка оц. АЗД-192-250*250-РП</t>
  </si>
  <si>
    <t>Заслонка оц. АЗД-192-500*250-РП-МС</t>
  </si>
  <si>
    <t>Заслонка оц. АЗД-192-400*250-РП</t>
  </si>
  <si>
    <t>Воздуховод прямоугольного сечения (900x500-1250 ст.оц.(р)1.00 [ш20у95/ш20у95])</t>
  </si>
  <si>
    <t>Отвод прямоугольного сечения прямой (900x500-90-50-50
ст.оц.(р)1.00 [ш20у95/ш20у95])</t>
  </si>
  <si>
    <t>Отвод прямоугольного сечения прямой (500x900-90-50-50
ст.оц.(р)1.00 [ш20у95/ш20у95])</t>
  </si>
  <si>
    <t>Переход прямоугольного сечения тип 1 (900x500/500x500-500
ст.оц.(р)1.00 [ш20у95/ш20у95])</t>
  </si>
  <si>
    <t>Переход прямоугольного сечения тип 1 (1000x500/900x500-300
ст.оц.(р)1.00 [ш30у105/ш20у95])</t>
  </si>
  <si>
    <t>Тройник прямоугольного сечения с прямоугольной прямой врезкой
(900x500-1100/900x500-100 ст.оц.(р)1.00 [ш20у95/ш20у95/ш20у95])</t>
  </si>
  <si>
    <t>Заглушка прямоугольного сечения (900x500-45 ст.оц.(р)0.70 [ш20у95])</t>
  </si>
  <si>
    <t>Воздуховод прямоугольного сечения (500x500-1250 ст.оц.(р)0.70 [ш20у95/ш20у95])</t>
  </si>
  <si>
    <t>Переход прямоугольного сечения тип 1 (500x500/500x250-500
ст.оц.(р)0.70 [ш20у95/ш20у95])</t>
  </si>
  <si>
    <t>Воздуховод прямоугольного сечения (500x250-1250 ст.оц.(р)0.70 [ш20у95/ш20у95])</t>
  </si>
  <si>
    <t>Отвод прямоугольного сечения прямой (250x500-90-50-50
ст.оц.(р)0.70 [ш20у95/ш20у95])</t>
  </si>
  <si>
    <t>Отвод прямоугольного сечения прямой (500x250-45-50-50
ст.оц.(р)0.70 [ш20у95/ш20у95])</t>
  </si>
  <si>
    <t>Переход с прямоугольного на круглое сечения тип 1
(500x250/Ø248-500 ст.оц.(р)0.70 [ш20у95/-])</t>
  </si>
  <si>
    <t>Тройник прямоугольного сечения с прямоугольной прямой врезкой
(500x250-400/250x250-75 ст.оц.(р)0.70 [ш20у95/ш20у95/ш20у65])</t>
  </si>
  <si>
    <t>Тройник прямоугольного сечения с прямоугольной прямой врезкой
(500x250-700/500x250-100 ст.оц.(р)0.70 [ш20у95/ш20у95/ш20у95])</t>
  </si>
  <si>
    <t>Заглушка прямоугольного сечения (500x250-35 ст.оц.(р)0.70 [ш20у95])</t>
  </si>
  <si>
    <t>Воздуховод прямоугольного сечения (400x250-1250 ст.оц.(р)0.70 [ш20у95/ш20у95])</t>
  </si>
  <si>
    <t>Отвод прямоугольного сечения прямой (400x250-90-50-50
ст.оц.(р)0.70 [ш20у95/ш20у95])</t>
  </si>
  <si>
    <t>Отвод прямоугольного сечения прямой (250x400-90-50-50
ст.оц.(р)0.70 [ш20у95/ш20у95])</t>
  </si>
  <si>
    <t>Переход прямоугольного сечения тип 1 (400x250/250x250-300
ст.оц.(р)0.50 [ш20у95/ш20у65])</t>
  </si>
  <si>
    <t>Тройник прямоугольного сечения с прямоугольной прямой врезкой
(400x250-400/250x250-75 ст.оц.(р)0.70 [ш20у95/ш20у95/ш20у65])</t>
  </si>
  <si>
    <t>Врезка прямоугольного сечения прямая в прямоугольный воздуховод (600x250-100 ст.оц.(р)0.70 [ш20у95/-])</t>
  </si>
  <si>
    <t>Врезка прямоугольного сечения прямая в прямоугольный воздуховод (400x250-100 ст.оц.(р)0.70 [ш20у95/-])</t>
  </si>
  <si>
    <t>Воздуховод прямоугольного сечения (250x250-1250 ст.оц.(р)0.50 [ш20у65/ш20у65])</t>
  </si>
  <si>
    <t>Отвод прямоугольного сечения прямой (250x250-90-50-50
ст.оц.(р)0.50 [ш20у65/ш20у65])</t>
  </si>
  <si>
    <t>Отвод прямоугольного сечения прямой (250x250-45-50-50
ст.оц.(р)0.50 [ш20у65/ш20у65])</t>
  </si>
  <si>
    <t>Тройник прямоугольного сечения с прямоугольной прямой врезкой
(250x250-400/250x250-75 ст.оц.(р)0.50 [ш20у65/ш20у65/ш20у65])</t>
  </si>
  <si>
    <t>Врезка прямоугольного сечения прямая в прямоугольный воздуховод (250x250-100 ст.оц.(р)0.50 [ш20у65/-])</t>
  </si>
  <si>
    <t>Заглушка прямоугольного сечения (250x250-35 ст.оц.(р)0.50 [ш20у65])</t>
  </si>
  <si>
    <t>Воз-д СН оц. D-250 L-3000</t>
  </si>
  <si>
    <t>Отвод90-D250</t>
  </si>
  <si>
    <t>Отвод45-D250</t>
  </si>
  <si>
    <t>Тройник-1-D250/D250</t>
  </si>
  <si>
    <t>Тройник круглого сечения с прямоугольной прямой врезкой
(Ø250-650/500x250-75 ст.оц.(р)0.70 [//ш20у95])</t>
  </si>
  <si>
    <t>Тройник круглого сечения с прямоугольной прямой врезкой
(Ø250-400/250x250-75 ст.оц.(р)0.50 [//ш20у65])</t>
  </si>
  <si>
    <t>Врезка прямая-D250</t>
  </si>
  <si>
    <t>Заглушка-D250</t>
  </si>
  <si>
    <t>Ниппель-D250</t>
  </si>
  <si>
    <t>Вентилятор канальный
ВРС-К-LZ-90-50/40-PЦ-5,5/3000/220-380-У2</t>
  </si>
  <si>
    <t>Воздушный клапан ВК-900*500-ЭП</t>
  </si>
  <si>
    <t>Электропривод RWF05-220</t>
  </si>
  <si>
    <t>Корпус фильтра прямоугольного из оцинкованной стали ФЯГ-90-50</t>
  </si>
  <si>
    <t>Кассета фильтрующая, класс EU4, для фильтра ФЯГ-90-50</t>
  </si>
  <si>
    <t>Калорифер TFT 900.500.3</t>
  </si>
  <si>
    <t>Канальный охладитель КФО 90-50/3 Л</t>
  </si>
  <si>
    <t>Вставка гибкая ВГ 90-50 ш20-ш20</t>
  </si>
  <si>
    <t>Щит упр. Iк ЩУВВК/9/14.2.1/26.1-Н1(1,2А)-П
5,5(380/11,1А)/2.2/4.1/5.1/7/22</t>
  </si>
  <si>
    <t>Решетка однорядная алюм. РВр-1-300*600
RAL 9016</t>
  </si>
  <si>
    <t>Заслонка оц. АЗД-192-300*250-РП</t>
  </si>
  <si>
    <t>Врезка прямоугольного сечения прямая в прямоугольный воздуховод (600x300-100 ст.оц.(р)0.50 [ш20у95/-])</t>
  </si>
  <si>
    <t>Тройник прямоугольного сечения с прямоугольной прямой врезкой
(250x500-1100/900x500-100 ст.оц.(р)1.00 [ш20у95/ш20у95/ш20у95])</t>
  </si>
  <si>
    <t>Отвод прямоугольного сечения прямой (500x250-90-50-50
ст.оц.(р)0.70 [ш20у95/ш20у95])</t>
  </si>
  <si>
    <t>Тройник прямоугольного сечения с прямоугольной прямой врезкой
(250x500-700/500x250-100 ст.оц.(р)0.70 [ш20у95/ш20у95/ш20у95])</t>
  </si>
  <si>
    <t>Воздуховод прямоугольного сечения (400x250-1250 ст.оц.(р)0.70
[ш20у95/ш20у95])</t>
  </si>
  <si>
    <t>Тройник прямоугольного сечения с прямоугольной прямой врезкой
(400x250-550/400x250-75 ст.оц.(р)0.70 [ш20у95/ш20у95/ш20у95])</t>
  </si>
  <si>
    <t>Воздуховод прямоугольного сечения (300x250-1250 ст.оц.(р)0.70
[ш20у95/ш20у95])</t>
  </si>
  <si>
    <t>Отвод прямоугольного сечения прямой (300x250-90-50-50
ст.оц.(р)0.50 [ш20у95/ш20у95])</t>
  </si>
  <si>
    <t>Тройник прямоугольного сечения с прямоугольной прямой врезкой
(300x250-450/300x250-75 ст.оц.(р)0.50 [ш20у95/ш20у95/ш20у95])</t>
  </si>
  <si>
    <t>Тройник прямоугольного сечения с прямоугольной прямой врезкой
(300x250-400/250x250-75 ст.оц.(р)0.50 [ш20у95/ш20у95/ш20у65])</t>
  </si>
  <si>
    <t>Переход прямоугольного сечения тип 1 (500x250/400x250-300
ст.оц.(р)0.50 [ш20у95/ш20у95])</t>
  </si>
  <si>
    <t>Переход прямоугольного сечения тип 1 (500x250/300x250-300
ст.оц.(р)0.70 [ш20у95/ш20у95])</t>
  </si>
  <si>
    <t>Переход прямоугольного сечения тип 1 (400x250/300x250-300
ст.оц.(р)0.50 [ш20у95/ш20у95])</t>
  </si>
  <si>
    <t>Переход прямоугольного сечения тип 1 (300x250/250x250-300
ст.оц.(р)0.50 [ш20у95/ш20у65])</t>
  </si>
  <si>
    <t>Заглушка прямоугольного сечения (300x250-35 ст.оц.(р)0.50 [ш20у95])</t>
  </si>
  <si>
    <t>Вентилятор канальный VC-200 (Circular duct
fans)</t>
  </si>
  <si>
    <t>Заслонка АЗД 133.000 200/м</t>
  </si>
  <si>
    <t>Электропривод RWF03-220</t>
  </si>
  <si>
    <t>Фильтры волосяные ФВ-200, диаметр условного прохода 200 мм, площадь фильтрующей поверхности 0,046 м2, габаритные размеры 267,5х357,5х340 мм</t>
  </si>
  <si>
    <t>Кассета фильтрующая, класс EU3, для фильтра ФВ-200</t>
  </si>
  <si>
    <t>Воздухонагреватели водяные для круглых воздуховодов, диаметр 200 мм, двухрядные</t>
  </si>
  <si>
    <t>Смесительный узел СУ-R-3-40-1.0/24</t>
  </si>
  <si>
    <t>Глушитель шума ГТК 200-600</t>
  </si>
  <si>
    <t>Щит упр. Iк ЩУВВК/9-Н1-П
0,15(220/0,7А)/1.1/4.1/7</t>
  </si>
  <si>
    <t>Датчик CO2/VOC QPA2000</t>
  </si>
  <si>
    <t>Клапан ОЗ-60-НО-200(М-Iк/220)-К-СН</t>
  </si>
  <si>
    <t>Решетка однорядная РВ-1-D200-150х300</t>
  </si>
  <si>
    <t>Воз-д СН оц. D-200 L-3000</t>
  </si>
  <si>
    <t>Отвод90-D200</t>
  </si>
  <si>
    <t>Отвод45-D200</t>
  </si>
  <si>
    <t>Заглушка-D200</t>
  </si>
  <si>
    <t>Ниппель-D200</t>
  </si>
  <si>
    <t>Вентилятор канальный круглый
ECF(K)6E250T250-Y0</t>
  </si>
  <si>
    <t>Заслонка АЗД 122.000 250/м</t>
  </si>
  <si>
    <t>Корпус фильтра круглого из оцинкованной стали ФВ-250</t>
  </si>
  <si>
    <t>Кассета фильтрующая, класс EU3, для фильтра ФВ-250</t>
  </si>
  <si>
    <t>Нагреватель НВ-250/2</t>
  </si>
  <si>
    <t>Смесительный узел СУ-R-3-40-1.6/24</t>
  </si>
  <si>
    <t>Глушитель шума ГТК 250-600</t>
  </si>
  <si>
    <t>Щит упр. Iк ЩУВВК/9-Н1-П 0,25(220/1,8А)/1.1/4.1/7</t>
  </si>
  <si>
    <t>Диффузоры потолочные пластиковые универсальные, диаметр 200 мм</t>
  </si>
  <si>
    <t>Тройник-1-D200/D250</t>
  </si>
  <si>
    <t>Переход D250/D200</t>
  </si>
  <si>
    <t>Вентилятор канальный ВРС-К-LZ-90-50/40-PЦ-5,5/3000/220-380-У2</t>
  </si>
  <si>
    <t>Щит упр. Iк ЩУВ-В 5,5(380/11,1А)/2.1/4.1/5.1</t>
  </si>
  <si>
    <t>Решетка однорядная алюм. РВр-1-250*400 RAL 9016</t>
  </si>
  <si>
    <t>Решетка однорядная алюм. РВр-1-250*700 RAL 9016</t>
  </si>
  <si>
    <t>Заслонка оц. АЗД-192-350*250-РП</t>
  </si>
  <si>
    <t>Тройник прямоугольного сечения с прямоугольной прямой врезкой
(500x500-550/400x250-75 ст.оц.(р)0.70 [ш20у95/ш20у95/ш20у95])</t>
  </si>
  <si>
    <t>Воздуховод прямоугольного сечения (350x250-1250 ст.оц.(р)0.70
[ш20у95/ш20у95])</t>
  </si>
  <si>
    <t>Отвод прямоугольного сечения прямой (400x250-45-50-50
ст.оц.(р)0.50 [ш20у95/ш20у95])</t>
  </si>
  <si>
    <t>Тройник прямоугольного сечения с прямоугольной прямой врезкой
(250x300-550/400x250-75 ст.оц.(р)0.70 [ш20у95/ш20у95/ш20у95])</t>
  </si>
  <si>
    <t>Тройник прямоугольного сечения с прямоугольной прямой врезкой
(250x350-550/400x250-75 ст.оц.(р)0.70 [ш20у95/ш20у95/ш20у95])</t>
  </si>
  <si>
    <t>Тройник прямоугольного сечения с прямоугольной прямой врезкой
(350x250-400/250x250-75 ст.оц.(р)0.50 [ш20у95/ш20у95/ш20у65])</t>
  </si>
  <si>
    <t>Переход прямоугольного сечения тип 4 (500x250/300x250-300
ст.оц.(р)0.70 [ш20у95/ш20у95])</t>
  </si>
  <si>
    <t>Переход прямоугольного сечения тип 4 (400x250/350x250-300
ст.оц.(р)0.50 [ш20у95/ш20у95])</t>
  </si>
  <si>
    <t>Переход прямоугольного сечения тип 4 (400x250/250x250-300
ст.оц.(р)0.50 [ш20у95/ш20у65])</t>
  </si>
  <si>
    <t>Переход прямоугольного сечения тип 4 (350x250/250x250-300
ст.оц.(р)0.50 [ш20у95/ш20у65])</t>
  </si>
  <si>
    <t>Тройник круглого сечения с прямоугольной прямой врезкой
(Ø250-850/700x250-75 ст.оц.(р)0.70 [//ш20у95])</t>
  </si>
  <si>
    <t>Тройник круглого сечения с прямоугольной прямой врезкой
(Ø250-550/400x250-75 ст.оц.(р)0.50 [//ш20у95])</t>
  </si>
  <si>
    <t>Решетка однорядная алюм. РВр-1-250*800
RAL 9016</t>
  </si>
  <si>
    <t>Врезка прямоугольного сечения прямая в прямоугольный воздуховод
(250x800-100 ст.оц.(р)1.00 [ш20у95/-])</t>
  </si>
  <si>
    <t>Отвод прямоугольного сечения прямой (250x300-90-50-50
ст.оц.(р)0.50 [ш20у95/ш20у95])</t>
  </si>
  <si>
    <t>Тройник прямоугольного сечения с прямоугольной прямой врезкой
(500x250-550/400x250-75 ст.оц.(р)0.70 [ш20у95/ш20у95/ш20у95])</t>
  </si>
  <si>
    <t>Тройник прямоугольного сечения с прямоугольной прямой врезкой
(400x250-450/300x250-75 ст.оц.(р)0.70 [ш20у95/ш20у95/ш20у95])</t>
  </si>
  <si>
    <t>Врезка прямоугольного сечения прямая в прямоугольный воздуховод
(300x250-100 ст.оц.(р)0.50 [ш20у95/-])</t>
  </si>
  <si>
    <t>Заглушка прямоугольного сечения (400x250-35 ст.оц.(р)0.50 [ш20у95])</t>
  </si>
  <si>
    <t>Вентилятор VCZpl-K-200</t>
  </si>
  <si>
    <t>Клапан обратный (ventilation item) КОв-200</t>
  </si>
  <si>
    <t>Зонты вентиляционных систем из листовой и сортовой стали, круглые, диаметр шахты 200 мм</t>
  </si>
  <si>
    <t>Вентилятор VCZpl-K-160</t>
  </si>
  <si>
    <t>Клапан обратный (ventilation item) КОв-160</t>
  </si>
  <si>
    <t>Глушитель шума ГТК 160-600</t>
  </si>
  <si>
    <t>Симисторный регулятор СРМ 500 W/M</t>
  </si>
  <si>
    <t>Диффузоры потолочные пластиковые универсальные, диаметр 160 мм</t>
  </si>
  <si>
    <t>Зонт ЗК-D160</t>
  </si>
  <si>
    <t>Воз-д СН оц. D-160 L-3000</t>
  </si>
  <si>
    <t>Отвод90-D160</t>
  </si>
  <si>
    <t>Тройник-1-D160/D160</t>
  </si>
  <si>
    <t>Вентилятор VCZpl-K-125</t>
  </si>
  <si>
    <t>Клапан обратный (ventilation item) КОв-125</t>
  </si>
  <si>
    <t>Глушитель шума ГТК 125-600</t>
  </si>
  <si>
    <t>Симисторный регулятор СРМ 250 W/M</t>
  </si>
  <si>
    <t>Диффузоры потолочные пластиковые универсальные, диаметр 125 мм</t>
  </si>
  <si>
    <t>Зонт ЗК-D125</t>
  </si>
  <si>
    <t>Воз-д СН оц. D-125 L-3000</t>
  </si>
  <si>
    <t>Отвод90-D125</t>
  </si>
  <si>
    <t>Тройник-1-D125/D15</t>
  </si>
  <si>
    <t>Вентилятор канальный VC-100 (Circular duct
fans)</t>
  </si>
  <si>
    <t>Клапан обратный (ventilation item) КОв-100</t>
  </si>
  <si>
    <t>Глушитель шума ГТК 100-600</t>
  </si>
  <si>
    <t>Диффузоры потолочные пластиковые универсальные, диаметр 100 мм</t>
  </si>
  <si>
    <t>Зонт ЗК-D100</t>
  </si>
  <si>
    <t>Воз-д СН оц. D-100юм L-3000</t>
  </si>
  <si>
    <t>Отвод90-D100</t>
  </si>
  <si>
    <t>Тройник-1-D125/D125</t>
  </si>
  <si>
    <t>Ниппель-D125</t>
  </si>
  <si>
    <t>Переход-1-D125/D100</t>
  </si>
  <si>
    <t>Вентилятор канальный круглый
ECF(K)6E225T200-C5</t>
  </si>
  <si>
    <t>Заслонка АЗД 122.000 200/м</t>
  </si>
  <si>
    <t>Регулятор скорости ECM/0-10v</t>
  </si>
  <si>
    <t>Тройник-1-D200/D200</t>
  </si>
  <si>
    <t>Вентилятор канальный круглый
ECF(K)4E225T160-C0</t>
  </si>
  <si>
    <t>Заслонка АЗД 122.000 160/м</t>
  </si>
  <si>
    <t>Клапан ОЗ-60-НО-160(М-Iк/220)-К-СН</t>
  </si>
  <si>
    <t>Ниппель-D160</t>
  </si>
  <si>
    <t>Клапан ОЗ-60-НО-125(М-Iк/220)-К-СН</t>
  </si>
  <si>
    <t>Решетка наружная круглая RNss 160</t>
  </si>
  <si>
    <t>Решетки приточные РП, алюминиевые, размер 200х200 мм</t>
  </si>
  <si>
    <t>Решетки вентиляционные наружные РН, из оцинкованной стали, размер 500х900 мм</t>
  </si>
  <si>
    <t>Зонт прямоугольного сечения с коньком (900x500/1350x750
ст.оц.(р)1.00 [ш20у95])</t>
  </si>
  <si>
    <t>Дверь герметичная 1,25х0,5 утепленная</t>
  </si>
  <si>
    <t>Крепления для воздуховодов оцинкованные (подвески СТД, подвески регулируемые СТД, тяги, хомуты, кронштейны, траверсы, ленты, шпильки, профили)</t>
  </si>
  <si>
    <t>Отражающая изоляция "Пенофол 2000" тип: С, самоклеящийся, толщина 5 мм</t>
  </si>
  <si>
    <t>Трубы медные круглые тянутые и холоднокатаные (марки меди М2, М3), наружным диаметром: 9,52 мм, толщиной стенки 0,8 мм</t>
  </si>
  <si>
    <t>Трубы медные круглые тянутые и холоднокатаные (марки меди М2, М3), наружным диаметром: 19,05 мм, толщиной стенки 1,0 мм</t>
  </si>
  <si>
    <t>Фреон R410A (разовый баллон 11,30 кг)</t>
  </si>
  <si>
    <t>Сплит-система FTXF35B/RXF35D NORD 30 Daikin</t>
  </si>
  <si>
    <t>Контроллер SBR01 с комплектом 2-х RF модулей</t>
  </si>
  <si>
    <t>Трубы медные круглые тянутые и холоднокатаные (марки меди М2, М3), наружным диаметром: 6,3 мм, толщиной стенки 0,8 мм</t>
  </si>
  <si>
    <t>Трубки теплоизоляционные из пенополиэтилена, диаметр 6 мм, толщина 6 мм</t>
  </si>
  <si>
    <t>100 м</t>
  </si>
  <si>
    <t>Трубки теплоизоляционные из пенополиэтилена, диаметр 10 мм, толщина 6 мм</t>
  </si>
  <si>
    <t>Трубки дренажные (шланги) из поливинилхлорида гофрированные для систем кондиционирования, диаметр 16 мм</t>
  </si>
  <si>
    <t>Тройник ХПВХ, номинальное давление 2,5 МПа (25 кгс/см2), диаметр 16 мм</t>
  </si>
  <si>
    <t>Кабель силовой с медными жилами ВВГнг(A)-LS 4х1,5-660</t>
  </si>
  <si>
    <t>1000 м</t>
  </si>
  <si>
    <t>Кабель-канал (короб) 20х10 мм</t>
  </si>
  <si>
    <t>ведомость по материалам по смете 02-01-09 Электроснабжение и розеточная сеть</t>
  </si>
  <si>
    <t>Вводно-распределительные устройства типа: ВРУ 8504-4АВР-250-01-30 УЗ с АВР</t>
  </si>
  <si>
    <t>Разъединитель РЕ19-35-31140-250А-УХЛ3-КЭАЗ</t>
  </si>
  <si>
    <t>Трансформатор тока ТТИ-А 200/5А с шиной  5ВА класс точности 0.5</t>
  </si>
  <si>
    <t>Расцепитель независимый РН47</t>
  </si>
  <si>
    <t>Патроны потолочные</t>
  </si>
  <si>
    <t>Счетчик эл.энергии Меркурий 230 АRT-03 PQRSIDN    трехф-й многотарифный, 5(7,5), кл.точ. 0.5S/1 .0, Щ, ЖКИ, IrDA, CAN/RS485 2 тарифа МСК</t>
  </si>
  <si>
    <t>Выключатель автоматический трехполюсный ВА88-35 125А 35кА РЭ1250А</t>
  </si>
  <si>
    <t>Выключатель автоматический трехполюсный 100 А C ВА47-100 C 10кА</t>
  </si>
  <si>
    <t>Выключатель автоматический трехполюсный 40А С ВА47-100 10кА</t>
  </si>
  <si>
    <t>Выключатель автоматический трехполюсный 32А С ВА47-100 10кА</t>
  </si>
  <si>
    <t>Выключатель автоматический трехполюсный 25А С ВА47-100 10кА</t>
  </si>
  <si>
    <t>Выключатель автоматический трехполюсный 16А С ВА47-100 10кА</t>
  </si>
  <si>
    <t>Выключатель автоматический однополюсный 25А С ВА47-100 10кА</t>
  </si>
  <si>
    <t>Выключатель автоматический однополюсный 6А С ВА47 -100 10кА</t>
  </si>
  <si>
    <t>Щиты автоматического переключения на резерв: ЩАП-33, трехфазные на ток 40 А</t>
  </si>
  <si>
    <t>Корпус металлический TITAN 3 ЩРн-54 (540х440х120) IP31 IEK</t>
  </si>
  <si>
    <t>Выключатель нагрузки 3п ВН-32 25А</t>
  </si>
  <si>
    <t>Выключатель автоматический однополюсный 6А C ВА47-29 4.5кА</t>
  </si>
  <si>
    <t>Выключатели автоматические: дифференциального тока двухполюсные АД12 2Р 25А 30мА</t>
  </si>
  <si>
    <t>Устройство защиты от дугового пробоя (УЗДП) 2P 16А EKF PROxima</t>
  </si>
  <si>
    <t>Выключатель нагрузки 3п ВН-32 32А</t>
  </si>
  <si>
    <t>Выключатели автоматические: дифференциального тока четырехполюсные АД-14 4Р 16А 30мА</t>
  </si>
  <si>
    <t>Боксы встраиваемые пластиковые с прозрачной дверцей на 12 модулей, размер 300х180х90 мм</t>
  </si>
  <si>
    <t>Щит распределительный навесной ЩРн-П-72 IP65 пластиковый прозрачная дверь серый</t>
  </si>
  <si>
    <t>Выключатели нагрузки (разъединители), тип ВН-32, трехполюсные, номинальный ток 40 А</t>
  </si>
  <si>
    <t>Боксы встраиваемые пластиковые с прозрачной дверцей на 54 модуля, размер 410х545х90 мм</t>
  </si>
  <si>
    <t>Выключатель нагрузки 3п ВН-32 20А</t>
  </si>
  <si>
    <t>Боксы встраиваемые пластиковые с прозрачной дверцей на 36 модулей, размер 300х545х90 мм</t>
  </si>
  <si>
    <t>Выключатель автоматический однополюсный 10А С ВА47-100 10кА</t>
  </si>
  <si>
    <t>Контактор модульный КМ20-20М AC IEK</t>
  </si>
  <si>
    <t>Устройство контроля аварийным освещением TELEMANDO</t>
  </si>
  <si>
    <t>Выключатель нагрузки 3п ВН-32 50А</t>
  </si>
  <si>
    <t>Выключатель автоматический трехполюсный 16А C ВА47-29 4.5кА</t>
  </si>
  <si>
    <t>Выключатель автоматический однополюсный 16А C ВА47-29 4.5кА</t>
  </si>
  <si>
    <t>Корпус металлический TITAN 3 ЩРн-18 (265х440х120) IP31 IEK</t>
  </si>
  <si>
    <t>Прокат полосовой, горячекатаный, марка стали Ст3сп, размер 50х5 мм</t>
  </si>
  <si>
    <t>Уголок горячекатаный, размер 50х50 мм</t>
  </si>
  <si>
    <t>Коробка уравнивания потенциалов 100х100х50 КУП2604 (КУП2604-И)</t>
  </si>
  <si>
    <t>Провод силовой установочный с медными жилами ПуГВ 1х4-450</t>
  </si>
  <si>
    <t>Провод силовой установочный ПВ1 16-450</t>
  </si>
  <si>
    <t>Провод силовой установочный с медными жилами ПуГВ 1х25-450</t>
  </si>
  <si>
    <t>Клемма заземления в комплекте с клыковой шайбой</t>
  </si>
  <si>
    <t>Трубы гибкие гофрированные из самозатухающего ПВХ легкие с протяжкой, диаметр 20 мм</t>
  </si>
  <si>
    <t>Клипса для крепежа гофротрубы, номинальный диаметр 20 мм</t>
  </si>
  <si>
    <t>Трубы из самозатухающего ПВХ гибкие гофрированные, легкие, с зондом, номинальный внутренний диаметр 40 мм</t>
  </si>
  <si>
    <t>Клипса для крепежа гофротрубы, номинальный диаметр 40 мм</t>
  </si>
  <si>
    <t>Трубы из самозатухающего ПВХ гибкие гофрированные, легкие, с зондом, номинальный внутренний диаметр 50 мм</t>
  </si>
  <si>
    <t>Фиксатор для полипропиленовых труб номинальным наружным диаметром 50 мм</t>
  </si>
  <si>
    <t>Кронштейны стальные оцинкованные к стене для лотков с основанием 200 мм, длина 240 мм</t>
  </si>
  <si>
    <t>Лоток перфорированный 200х100x3000мм горячеоцинкованный (35343HDZ)</t>
  </si>
  <si>
    <t>Крышка на лоток 200 мм L 3000 с заземлением горячеоцинкованная (35524HDZ)</t>
  </si>
  <si>
    <t>Кабель силовой с медными жилами ВВГнг(A)-LS 3х1,5-660</t>
  </si>
  <si>
    <t>Кабель силовой с медными жилами ВВГнг(A)-FRLS 3х1,5ок(N, РЕ)-1000</t>
  </si>
  <si>
    <t>Кабель силовой с медными жилами ВВГнг(A)-LS 3х2,5-660</t>
  </si>
  <si>
    <t>Кабель силовой с медными жилами ВВГнг-FRLS 3х2,5(ож)-1000</t>
  </si>
  <si>
    <t>Кабель силовой с медными жилами ВВГнг(A)-LS 5х2,5-660</t>
  </si>
  <si>
    <t>Кабель силовой с медными жилами ВВГнг(A)-LS 5х4-660</t>
  </si>
  <si>
    <t>Кабель силовой с медными жилами ВВГнг(A)-LS 5х6-660</t>
  </si>
  <si>
    <t>Кабель силовой с медными жилами ВВГнг(A)-LS 5х10-660</t>
  </si>
  <si>
    <t>Кабель силовой с медными жилами ВВГнг(A)-LS 5х25мк(N, PE)-1000</t>
  </si>
  <si>
    <t>Хомут-стяжка кабельная (бандаж), размер 3,6х200 мм</t>
  </si>
  <si>
    <t>Выключатель одноклавишный для скрытой проводки серии "Прима", марка: С16-057, цвет белый</t>
  </si>
  <si>
    <t>Выключатель двухклавишный для скрытой проводки серии "Прима", марка: С56-043, цвет белый</t>
  </si>
  <si>
    <t>Выключатель одноклавишный для открытой проводки серии "Прима", марка: А16-051-с, цвет бежевый</t>
  </si>
  <si>
    <t>Выключатель двухклавишный для открытой проводки серии "Прима", марка: А56-029, цвет белый</t>
  </si>
  <si>
    <t>Розетка скрытой проводки двухгнездная</t>
  </si>
  <si>
    <t>Розетка штепсельная двухместная для открытой проводки с заземляющими контактами и с монтажной пластиной серии "Москвичка", марка РА 10-831, белая</t>
  </si>
  <si>
    <t>Коробка для установки выключателей, переключателей и штепсельных розеток при скрытой электропроводке КУВ-1М</t>
  </si>
  <si>
    <t>Коробка распаечная НР 70</t>
  </si>
  <si>
    <t>Колодка клеммная диаметром: 4 мм</t>
  </si>
  <si>
    <t>Электрополотенце</t>
  </si>
  <si>
    <t>Сушилка для рук: в алюминиевом или из нержавеющей стали ударопрочном корпусе с инфракрасным датчиком, мощностью 1,5 кВт</t>
  </si>
  <si>
    <t>ведомость по материалам по смете 02-01-10 Система охранно-тревожной сигнализации</t>
  </si>
  <si>
    <t>Прибор приемно-контрольный и управления охранно- пожарный адресный Рубеж-2ОП прот.R3</t>
  </si>
  <si>
    <t>Блок индикации и управления Рубеж-БИУ</t>
  </si>
  <si>
    <t>Источник вторичного электропитания резервированный ИВЭПР 12-5 К2 (прим. ИВЭПР 12/5 RS-R3 исп.2х40 БР)</t>
  </si>
  <si>
    <t>Батарея аккумуляторная необслуживаемая, номинальным напряжением 12 В, емкость 40 А/ч</t>
  </si>
  <si>
    <t>Извещатель охранный контактный: ИО 102-20/Б3М (прим.)</t>
  </si>
  <si>
    <t>Извещатель охранный инфракрасный пассивный: ИО 409-23 "Фотон-15" (прим.)</t>
  </si>
  <si>
    <t>Адрес релейный модульный РМ-4К пром.R3</t>
  </si>
  <si>
    <t>Программатор адресных устройств ПКУ-1 пром.R3</t>
  </si>
  <si>
    <t>Оповещатель комбинированный светозвуковой МАЯК 12К</t>
  </si>
  <si>
    <t>Устройства коммутационные, 2 сигнальных линий, реле выхода 2,25 мА</t>
  </si>
  <si>
    <t>Кнопка тревожной сигнализации с фиксацией Астра-321</t>
  </si>
  <si>
    <t>Адресная метка АМ-1 пром.R3</t>
  </si>
  <si>
    <t>Кабель пожарной сигнализации КПСВЭВнг-LS 1х2х0,75</t>
  </si>
  <si>
    <t>Кабель пожарной сигнализации КПСВЭВнг-LS 1х2х0,5</t>
  </si>
  <si>
    <t>Кабель ППГнг(А)-HF 3*1.5</t>
  </si>
  <si>
    <t>Трубы из самозатухающего ПВХ гибкие гофрированные, легкие, без протяжки, номинальный внутренний диаметр 16 мм</t>
  </si>
  <si>
    <t>Клипса для крепежа гофротрубы, номинальный диаметр 16 мм</t>
  </si>
  <si>
    <t>Пена монтажная полиуретановая противопожарная однокомпонентная модифицированная для заполнения, уплотнения, утепления, изоляции и соединения швов и стыков в местах с повышенными требованиями пожарной безопасности (0,88 л)</t>
  </si>
  <si>
    <t>Ключ SB 1990 A TouchMemory (черный)</t>
  </si>
  <si>
    <t>Извещатель охранный для закрытых помещений, звуковой АРФА (ИО-329-3)</t>
  </si>
  <si>
    <t>ведомость по материалам по смете 02-01-11 Система контроля и управления доступом</t>
  </si>
  <si>
    <t>Модуль доступа STR-1AP</t>
  </si>
  <si>
    <t>Считыватель бесконтакный STR-RM-S01</t>
  </si>
  <si>
    <t>Контролер  STR20</t>
  </si>
  <si>
    <t>Электромагнитный замок BEL-600S</t>
  </si>
  <si>
    <t>Кнопка выход AT-H805A</t>
  </si>
  <si>
    <t>Вызывная панель домофона DS-KV6113-WPE1</t>
  </si>
  <si>
    <t>Вызывная панель домофона DS-KIS603</t>
  </si>
  <si>
    <t>Блок бесперебойного питания: ББП-20</t>
  </si>
  <si>
    <t>Считыватель VinSonic для магнитных карт MSR-0101/прим."Карта Mifare"</t>
  </si>
  <si>
    <t>Кабель  КПСЭнг(А)-FRHF 4х2х0,5</t>
  </si>
  <si>
    <t>Кабель КИС-Пнг(А) -FRHF 1х2х0,6</t>
  </si>
  <si>
    <t>Кабель  КПСнг(А)-FRHF 1х2х2,5</t>
  </si>
  <si>
    <t>Кабели парной скрутки огнестойкие для систем пожарной сигнализации с однопроволочными медными жилами, изоляцией из кремнийорганической резины, оболочкой из безгалогенной полимерной композиции, не распространяющий горение, с низким дымо- и газовыделением, марки КПСнг(А)-FRHF 1х2х1,0</t>
  </si>
  <si>
    <t>Кабель-канал (короб) 100х60 мм</t>
  </si>
  <si>
    <t>ведомость по материалам по смете 02-01-12 Автоматическая пожарная сигнализация и система оповещения людей о пожаре</t>
  </si>
  <si>
    <t>Извещатель пожарный дымовой: ИП 212-189</t>
  </si>
  <si>
    <t>Извещатель пожарный ручной: ИПР-513-3ПА</t>
  </si>
  <si>
    <t>Оповещатель комбинированный светозвуковой МОЛНИЯ-12-З</t>
  </si>
  <si>
    <t>Моноблок ППУ настенный SPM-B10050-DW</t>
  </si>
  <si>
    <t>Бокс под 2 АКБ Sonar SPM-Box</t>
  </si>
  <si>
    <t>Кожух под моноблок Sonar SPM-Сover</t>
  </si>
  <si>
    <t>Громкоговоритель Sonar SWS-106W</t>
  </si>
  <si>
    <t>Громкоговоритель Sonar SWS-110W</t>
  </si>
  <si>
    <t>Изолятор шлейфа ИЗ-1</t>
  </si>
  <si>
    <t>Оптический тестер  ОТ-1</t>
  </si>
  <si>
    <t>Доводчик дверной DS 73 BC "Серия Premium", усилие закрывания EN2-5</t>
  </si>
  <si>
    <t>Пульт дистанционного управления, возможность подключения внешнего громкоговорителя, встроенный микрофон, оптическая индикация состояния, марка "ПДУ"/применительно</t>
  </si>
  <si>
    <t>Модуль сопряжения МС-Е</t>
  </si>
  <si>
    <t>Програмное обеспечение FireSec3-pro</t>
  </si>
  <si>
    <t>Кабель КПССнг(А)-FRHF 1*2*2.5</t>
  </si>
  <si>
    <t>Кабель КПССнг(А)-FRHF 1*2*0.75</t>
  </si>
  <si>
    <t>Кабель КПССнг(А)-FRHF 1*2*0.5</t>
  </si>
  <si>
    <t>Кабель-канал (короб) 60х40 мм</t>
  </si>
  <si>
    <t>Кабель-канал (короб) 16х16 мм</t>
  </si>
  <si>
    <t>Коробка разветвительная У-409</t>
  </si>
  <si>
    <t>Кабель компьютерный (витая пара) FTP10-C3-SOLID-INDOOR EuroLine</t>
  </si>
  <si>
    <t>Трубы напорные полиэтиленовые ПЭ100, стандартное размерное отношение SDR11 номинальный наружный диаметр 50 мм, толщина стенки 4,6 мм</t>
  </si>
  <si>
    <t>Краска акриловая водно-дисперсионная "БИРСС Фасад-Колор", тон яркий</t>
  </si>
  <si>
    <t>ведомость по материалам по смете 02-01-13 Система охранного телевидения</t>
  </si>
  <si>
    <t>WS-C2960S-48FPS-L - Коммутатор Cisco</t>
  </si>
  <si>
    <t>Видеокамера интеллектуальная, высокоскоростная, купольная PTZ серии AutoDome 500i</t>
  </si>
  <si>
    <t>Грозозащита GC-862BL, коэффициент экранирования 100 дБ, вносимые потери 1,2 дБ, для устройств эфирного и спутникового телевидения</t>
  </si>
  <si>
    <t>Видеосервер RV-SE2600</t>
  </si>
  <si>
    <t>Патч-панель коммутационная 19" 1U 24xRJ-45, категория 5е (Essential) на 24 порта для крепление в стойку 19"</t>
  </si>
  <si>
    <t>Кабельный органайзер горизонтальный NMC-OK800-2</t>
  </si>
  <si>
    <t>Диск жесткий серверный типа HDD, объем памяти 2000 Гб, буферная память 64 Мб, внешняя скорость передачи данных 300 Мб/с</t>
  </si>
  <si>
    <t>Кронштейн для установки IP видеокамеры внутри помещений</t>
  </si>
  <si>
    <t>Патч-корд 1м 6 cat</t>
  </si>
  <si>
    <t>Патч-корд 0,5м 6 cat</t>
  </si>
  <si>
    <t>Кабель витая пара F/UTP 4х2х0,52, категория 5e</t>
  </si>
  <si>
    <t>Кабель-канал (короб) 40х25 мм</t>
  </si>
  <si>
    <t>Трубы гладкие жесткие из ПВХ "DKC" диаметром: 20 мм</t>
  </si>
  <si>
    <t>Трубы гладкие жесткие из ПВХ "DKC" диаметром: 32 мм</t>
  </si>
  <si>
    <t>Источник бесперебойного питания: СКАТ-2400И7/применительно</t>
  </si>
  <si>
    <t>Батарейный модуль BMR-72-18</t>
  </si>
  <si>
    <t>ПО Лицензия на подключение регистратора RVI</t>
  </si>
  <si>
    <t>ПО Лицензия на подключение камеры</t>
  </si>
  <si>
    <t>ведомость по материалам по смете 02-01-14 СКС</t>
  </si>
  <si>
    <t>Розетка на 2 модуля RJ-45</t>
  </si>
  <si>
    <t>Розетка на 1 модуля RJ-45</t>
  </si>
  <si>
    <t>Рамка на 2 модуля</t>
  </si>
  <si>
    <t>Встраиваемые монтажные коробки для кирпичных стен legrand</t>
  </si>
  <si>
    <t>Патч-корд UTP NMC-PC4UE55B-030-C-GY</t>
  </si>
  <si>
    <t>Патч-корд UTP NMC-PC4UE55B-010-C-GY</t>
  </si>
  <si>
    <t>Лоток лестничный clm 40-080-200-6-150</t>
  </si>
  <si>
    <t>Держатель лотка проволочного</t>
  </si>
  <si>
    <t>Трубы гофрированные полимерные с профилированной стенкой электротехнические, номинальный внутренний диаметр 50 мм/прим 40мм</t>
  </si>
  <si>
    <t>Трубы гибкие гофрированные из ПВХ, диаметр 20 мм</t>
  </si>
  <si>
    <t>SFP Трансивер совместимый 10GBASE-LRM 10G SPF+ модуль SFP-10G-LRM2</t>
  </si>
  <si>
    <t>ИНТЕРАКТИВНАЯ ПАНЕЛЬ PHILIPS 10BDL4551T/00</t>
  </si>
  <si>
    <t>Ip телефон sip t46u</t>
  </si>
  <si>
    <t>Ip телефон sip T33G</t>
  </si>
  <si>
    <t>Шкаф напольный TFL-428010-xxxx-GY</t>
  </si>
  <si>
    <t>Блок электрических розеток 19" в пластиковом корпусе на 8 гнезд высотой 1U с фильтром</t>
  </si>
  <si>
    <t>Коммутатор управляемый catalyst 2960-x</t>
  </si>
  <si>
    <t>Комплект крепежа TLK, винт, шайба, гайка, для шкафов и стоек, упаковка 50 шт
Артикул: TLK-FPFP-50</t>
  </si>
  <si>
    <t>NMC-OK800-2 кабельный органайзер 19"</t>
  </si>
  <si>
    <t>Nikomax Кольца для вертикальной разводки кабельных жгутов, 60х90 мм NMC-OV900-2</t>
  </si>
  <si>
    <t>Кабель питания TLK TLK-PCC10-030</t>
  </si>
  <si>
    <t>Кабель питания TLK монитор-компьютер, 10А, 3м TLК-PCM10-030</t>
  </si>
  <si>
    <t>Вентиляторный модуль TLK, 220V, вентиляторов: 6, 53 дБ, поток: 990 м3/ч, для напольного шкафа, цвет: чёрный</t>
  </si>
  <si>
    <t>Шина заземления медная 19", горизонтальная TLK-ERH-CU</t>
  </si>
  <si>
    <t>Коммутационная панель NMC-RP24UE2-1U-BK</t>
  </si>
  <si>
    <t>Базовая станция avaya dect</t>
  </si>
  <si>
    <t>Wi-fi точка доступа Ubiquiti AC</t>
  </si>
  <si>
    <t>Оптическая полка выдвижная RNFPE1U24</t>
  </si>
  <si>
    <t>Лицевая панель для установки адаптеров RNFP24SCDLC</t>
  </si>
  <si>
    <t>Комплект деталей для защиты места сварки КДЗС (60 мм)  DKC RNKDZS</t>
  </si>
  <si>
    <t>Сплайс кассета на 24 КДЗС (60 мм)
Код: RNSPLICE</t>
  </si>
  <si>
    <t>Адаптер rnfa9udlc</t>
  </si>
  <si>
    <t>Пигтейл оптический, 9/125 (OS2), LC/UPC, 1.5 м</t>
  </si>
  <si>
    <t>Оптический коммутационный шнур rnpcf9</t>
  </si>
  <si>
    <t>ведомость по материалам по смете 02-01-15 Подъемники для МГН</t>
  </si>
  <si>
    <t>Платформа подъемная с наклонным перемещением с прямой траекторией движения для групп населения с ограниченными возможностями передвижения. Модель ДС-02</t>
  </si>
  <si>
    <t>Платформа подъемная с наклонным перемещением с прямой траекторией движения для групп населения с ограниченными возможностями передвижения. Модель ДС-02 - шеф-монтаж</t>
  </si>
  <si>
    <t>Автоматическое складывание платформы</t>
  </si>
  <si>
    <t>Автоматическое складывание поручней</t>
  </si>
  <si>
    <t>Пульт дистанционного управления</t>
  </si>
  <si>
    <t>Устройство для беспроводной диспетчеризации (ДК "Обь")</t>
  </si>
  <si>
    <t>Платформа подъемная марки ППИ-Г г/п 250кг, высота подъема 3,43м, масса подъемника 2,6т для групп населения с ограниченными возможностями передвижения</t>
  </si>
  <si>
    <t>Платформа подъемная марки ППИ-Г г/п 250кг, высота подъема 3,43м, масса подъемника 2,6т для групп населения с ограниченными возможностями передвижения - шеф-монтаж</t>
  </si>
  <si>
    <t>Платформа подъемная марки ППИ-В г/п 225кг, высота подъема 2,0м для групп населения с ограниченными возможностями передвижения</t>
  </si>
  <si>
    <t>Платформа подъемная марки ППИ-В г/п 225кг, высота подъема 2,0м для групп населения с ограниченными возможностями передвижения - шеф-монтаж</t>
  </si>
  <si>
    <t>ведомость по материалам по смете 02-01-16 Сантехнические аксессуары</t>
  </si>
  <si>
    <t>Ершик туалетный с ведром из стекла и нержавеющей стали</t>
  </si>
  <si>
    <t>Дозатор для жидкого мыла настенный из нержавеющей стали</t>
  </si>
  <si>
    <t>Вешалки-крючки однорожковые В-К стальные с гальванопокрытием, размер 303х732 мм</t>
  </si>
  <si>
    <t>Держатель (диспенсер) настенный для туалетной бумаги из ударопрочного пластика</t>
  </si>
  <si>
    <t>Сушилка для рук: в алюминиевом или из нержавеющей стали ударопрочном корпусе с инфракрасным датчиком, мощностью 2,5 кВт</t>
  </si>
  <si>
    <t>Фен, мощностью 1 кВт, на 4 режима (ударопрочный пластиковый корпус, гибкий растягивающийся до 1,5 м шланг с вращающейся насадкой или кабель, защитный температурный ограничитель)</t>
  </si>
  <si>
    <t>Ведро-контейнер для мусора 5л</t>
  </si>
  <si>
    <t>Ведро-контейнер для мусора12л</t>
  </si>
  <si>
    <t>Зеркало декоративное фигурное с деталями крепления (7шт.)</t>
  </si>
  <si>
    <t>ведомость по материалам по смете 04-01-01 Наружные сети связи</t>
  </si>
  <si>
    <t>Колодец канализационной связи ККС-2-10-В, бетон B15 (М200), объем 0,28 м3, расход арматуры 15,60 кг/прим ККСр-1-10 гек-ссд</t>
  </si>
  <si>
    <t>Колодец канализационной связи ККС-2-10-В, бетон B15 (М200), объем 0,28 м3, расход арматуры 15,60 кг/прим ККСр-210 гек-ссд</t>
  </si>
  <si>
    <t>Кольцо опорное КО-4-70 /бетон B15 (200), объем 0,02 м3, расход арматуры 0,5 кг/прим КО-1</t>
  </si>
  <si>
    <t>Люк для кабельных колодцев в телефонной канализации: тяжелого типа Т</t>
  </si>
  <si>
    <t>Смеси бетонные, БСГ, тяжелого бетона мелкозернистые, класс: В15 (М200), П2, F75, W2</t>
  </si>
  <si>
    <t>Набор специальный для крепления люков СНКЛ-3</t>
  </si>
  <si>
    <t>Мастика битумная</t>
  </si>
  <si>
    <t>Труба ПА 6 гофр. DN29мм, ПВ-0, Dвн 28,3 мм, Dнар 34,5 мм, цвет тёмно-серый, с протяжкой</t>
  </si>
  <si>
    <t>Кабель оптический  ТОЛ-нг(А)-HF</t>
  </si>
  <si>
    <t>Муфта оптическая МОГ-Т3-40</t>
  </si>
  <si>
    <t>Песок природный II класс, очень мелкий, круглые сита</t>
  </si>
  <si>
    <t xml:space="preserve">ведомость по материалам по смете 05-01-01 Благоустройство </t>
  </si>
  <si>
    <t>Геотекстиль нетканый, поверхностной плотностью 350 г/м2</t>
  </si>
  <si>
    <t>Плитка бетонная тротуарная декоративная (брусчатка), форма кирпичик, толщина 60 мм</t>
  </si>
  <si>
    <t>Камни бортовые БР 100.20.8, бетон В22,5 (М300), объем 0,016 м3</t>
  </si>
  <si>
    <t>Семена трав: мятлик</t>
  </si>
  <si>
    <t>Семена трав: овсяница</t>
  </si>
  <si>
    <t>Скамья, тип 5 (со спинкой, с металлическими подлокотниками)</t>
  </si>
  <si>
    <t>Урна У-11, переворачивающаяся круглая, из стального листа на ножках из стальной гнутой полосы, окрашена цветными эмалями, размеры 610х300 мм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</si>
  <si>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</si>
  <si>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</si>
  <si>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</si>
  <si>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</si>
  <si>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</si>
  <si>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</si>
  <si>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</si>
  <si>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</si>
  <si>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</si>
  <si>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</si>
  <si>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</si>
  <si>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</si>
  <si>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</si>
  <si>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</si>
  <si>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</si>
  <si>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</si>
  <si>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</si>
  <si>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</si>
  <si>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</si>
  <si>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</si>
  <si>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</si>
  <si>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</si>
  <si>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</si>
  <si>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</si>
  <si>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</si>
  <si>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</si>
  <si>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</si>
  <si>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</si>
  <si>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</si>
  <si>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</si>
  <si>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</si>
  <si>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</si>
  <si>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</si>
  <si>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</si>
  <si>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</si>
  <si>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</si>
  <si>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</si>
  <si>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</si>
  <si>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</si>
  <si>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</si>
  <si>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</si>
  <si>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</si>
  <si>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</si>
  <si>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</si>
  <si>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</si>
  <si>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</si>
  <si>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</si>
  <si>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</si>
  <si>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</si>
  <si>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</si>
  <si>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</si>
  <si>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</si>
  <si>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</si>
  <si>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</si>
  <si>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</si>
  <si>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</si>
  <si>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</si>
  <si>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</si>
  <si>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</si>
  <si>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</si>
  <si>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</si>
  <si>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</si>
  <si>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</si>
  <si>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</si>
  <si>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</si>
  <si>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</si>
  <si>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</si>
  <si>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</si>
  <si>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</si>
  <si>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</si>
  <si>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</si>
  <si>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</si>
  <si>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</si>
  <si>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</si>
  <si>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</si>
  <si>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</si>
  <si>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</si>
  <si>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</si>
  <si>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</si>
  <si>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</si>
  <si>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</si>
  <si>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</si>
  <si>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</si>
  <si>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</si>
  <si>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</si>
  <si>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</si>
  <si>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</si>
  <si>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</si>
  <si>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</si>
  <si>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</si>
  <si>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</si>
  <si>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</si>
  <si>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</si>
  <si>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</si>
  <si>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</si>
  <si>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</si>
  <si>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</si>
  <si>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</si>
  <si>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</si>
  <si>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</si>
  <si>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</si>
  <si>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</si>
  <si>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</si>
  <si>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</si>
  <si>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</si>
  <si>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</si>
  <si>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</si>
  <si>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</si>
  <si>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</si>
  <si>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</si>
  <si>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</si>
  <si>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</si>
  <si>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</si>
  <si>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</si>
  <si>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</si>
  <si>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</si>
  <si>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</si>
  <si>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</si>
  <si>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</si>
  <si>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</si>
  <si>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</si>
  <si>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</si>
  <si>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</si>
  <si>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</si>
  <si>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</si>
  <si>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</si>
  <si>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</si>
  <si>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</si>
  <si>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</si>
  <si>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</si>
  <si>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</si>
  <si>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</si>
  <si>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</si>
  <si>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</si>
  <si>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</si>
  <si>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</si>
  <si>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</si>
  <si>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</si>
  <si>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</si>
  <si>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</si>
  <si>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</si>
  <si>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</si>
  <si>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</si>
  <si>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</si>
  <si>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</si>
  <si>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</si>
  <si>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</si>
  <si>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</si>
  <si>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</si>
  <si>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</si>
  <si>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</si>
  <si>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</si>
  <si>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</si>
  <si>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</si>
  <si>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</si>
  <si>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</si>
  <si>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</si>
  <si>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</si>
  <si>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</si>
  <si>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</si>
  <si>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</si>
  <si>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</si>
  <si>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</si>
  <si>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</si>
  <si>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</si>
  <si>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</si>
  <si>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</si>
  <si>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</si>
  <si>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</si>
  <si>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</si>
  <si>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</si>
  <si>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</si>
  <si>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</si>
  <si>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</si>
  <si>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</si>
  <si>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</si>
  <si>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</si>
  <si>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</si>
  <si>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</si>
  <si>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</si>
  <si>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</si>
  <si>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</si>
  <si>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</si>
  <si>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</si>
  <si>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</si>
  <si>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</si>
  <si>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</si>
  <si>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</si>
  <si>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</si>
  <si>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</si>
  <si>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</si>
  <si>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</si>
  <si>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</si>
  <si>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</si>
  <si>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</si>
  <si>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</si>
  <si>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</si>
  <si>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</si>
  <si>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</si>
  <si>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</si>
  <si>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</si>
  <si>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</si>
  <si>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</si>
  <si>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</si>
  <si>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</si>
  <si>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</si>
  <si>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</si>
  <si>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</si>
  <si>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</si>
  <si>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</si>
  <si>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</si>
  <si>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</si>
  <si>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</si>
  <si>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</si>
  <si>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</si>
  <si>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</si>
  <si>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</si>
  <si>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</si>
  <si>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</si>
  <si>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</si>
  <si>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</si>
  <si>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</si>
  <si>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</si>
  <si>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</si>
  <si>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</si>
  <si>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</si>
  <si>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</si>
  <si>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</si>
  <si>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</si>
  <si>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</si>
  <si>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</si>
  <si>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</si>
  <si>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</si>
  <si>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</si>
  <si>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</si>
  <si>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</si>
  <si>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</si>
  <si>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</si>
  <si>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</si>
  <si>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</si>
  <si>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</si>
  <si>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</si>
  <si>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</si>
  <si>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</si>
  <si>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</si>
  <si>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</si>
  <si>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</si>
  <si>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</si>
  <si>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</si>
  <si>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</si>
  <si>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</si>
  <si>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</si>
  <si>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</si>
  <si>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</si>
  <si>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</si>
  <si>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</si>
  <si>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</si>
  <si>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</si>
  <si>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</si>
  <si>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</si>
  <si>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</si>
  <si>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</si>
  <si>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</si>
  <si>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</si>
  <si>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</si>
  <si>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</si>
  <si>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</si>
  <si>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</si>
  <si>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</si>
  <si>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</si>
  <si>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</si>
  <si>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</si>
  <si>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</si>
  <si>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</si>
  <si>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</si>
  <si>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</si>
  <si>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</si>
  <si>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</si>
  <si>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</si>
  <si>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</si>
  <si>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</si>
  <si>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</si>
  <si>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</si>
  <si>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</si>
  <si>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</si>
  <si>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</si>
  <si>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</si>
  <si>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</si>
  <si>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</si>
  <si>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</si>
  <si>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</si>
  <si>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</si>
  <si>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</si>
  <si>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</si>
  <si>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</si>
  <si>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</si>
  <si>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</si>
  <si>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</si>
  <si>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</si>
  <si>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</si>
  <si>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</si>
  <si>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</si>
  <si>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</si>
  <si>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</si>
  <si>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</si>
  <si>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</si>
  <si>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</si>
  <si>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</si>
  <si>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</si>
  <si>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</si>
  <si>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</si>
  <si>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</si>
  <si>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</si>
  <si>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</si>
  <si>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</si>
  <si>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</si>
  <si>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</si>
  <si>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</si>
  <si>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</si>
  <si>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</si>
  <si>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</si>
  <si>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</si>
  <si>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</si>
  <si>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</si>
  <si>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</si>
  <si>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</si>
  <si>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</si>
  <si>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</si>
  <si>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</si>
  <si>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</si>
  <si>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</si>
  <si>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</si>
  <si>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</si>
  <si>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</si>
  <si>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</si>
  <si>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</si>
  <si>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</si>
  <si>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</si>
  <si>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</si>
  <si>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</si>
  <si>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</si>
  <si>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</si>
  <si>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</si>
  <si>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</si>
  <si>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</si>
  <si>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</si>
  <si>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</si>
  <si>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</si>
  <si>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</si>
  <si>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</si>
  <si>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</si>
  <si>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</si>
  <si>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</si>
  <si>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</si>
  <si>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</si>
  <si>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</si>
  <si>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</si>
  <si>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</si>
  <si>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</si>
  <si>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</si>
  <si>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</si>
  <si>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</si>
  <si>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</si>
  <si>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</si>
  <si>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</si>
  <si>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</si>
  <si>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</si>
  <si>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</si>
  <si>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</si>
  <si>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</si>
  <si>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</si>
  <si>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</si>
  <si>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</si>
  <si>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</si>
  <si>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</si>
  <si>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</si>
  <si>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</si>
  <si>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</si>
  <si>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</si>
  <si>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</si>
  <si>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</si>
  <si>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</si>
  <si>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</si>
  <si>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</si>
  <si>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</si>
  <si>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</si>
  <si>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</si>
  <si>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</si>
  <si>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</si>
  <si>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</si>
  <si>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</si>
  <si>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</si>
  <si>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</si>
  <si>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</si>
  <si>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</si>
  <si>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</si>
  <si>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</si>
  <si>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</si>
  <si>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</si>
  <si>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</si>
  <si>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</si>
  <si>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</si>
  <si>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</si>
  <si>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</si>
  <si>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</si>
  <si>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</si>
  <si>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</si>
  <si>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</si>
  <si>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</si>
  <si>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</si>
  <si>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</si>
  <si>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</si>
  <si>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</si>
  <si>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</si>
  <si>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</si>
  <si>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</si>
  <si>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</si>
  <si>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</si>
  <si>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</si>
  <si>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</si>
  <si>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</si>
  <si>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</si>
  <si>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</si>
  <si>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</si>
  <si>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</si>
  <si>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</si>
  <si>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</si>
  <si>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</si>
  <si>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</si>
  <si>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</si>
  <si>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</si>
  <si>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</si>
  <si>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</si>
  <si>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</si>
  <si>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</si>
  <si>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</si>
  <si>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</si>
  <si>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</si>
  <si>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</si>
  <si>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</si>
  <si>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</si>
  <si>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</si>
  <si>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</si>
  <si>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</si>
  <si>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</si>
  <si>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</si>
  <si>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</si>
  <si>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</si>
  <si>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</si>
  <si>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</si>
  <si>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</si>
  <si>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</si>
  <si>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</si>
  <si>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</si>
  <si>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</si>
  <si>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</si>
  <si>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</si>
  <si>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</si>
  <si>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</si>
  <si>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</si>
  <si>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</si>
  <si>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</si>
  <si>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</si>
  <si>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</si>
  <si>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</si>
  <si>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</si>
  <si>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</si>
  <si>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</si>
  <si>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</si>
  <si>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</si>
  <si>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</si>
  <si>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</si>
  <si>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</si>
  <si>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</si>
  <si>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</si>
  <si>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</si>
  <si>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</si>
  <si>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</si>
  <si>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</si>
  <si>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</si>
  <si>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</si>
  <si>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</si>
  <si>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</si>
  <si>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</si>
  <si>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</si>
  <si>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</si>
  <si>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</si>
  <si>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</si>
  <si>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</si>
  <si>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</si>
  <si>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</si>
  <si>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</si>
  <si>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</si>
  <si>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</si>
  <si>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</si>
  <si>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</si>
  <si>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</si>
  <si>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</si>
  <si>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</si>
  <si>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</si>
  <si>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</si>
  <si>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</si>
  <si>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</si>
  <si>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</si>
  <si>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</si>
  <si>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</si>
  <si>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</si>
  <si>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</si>
  <si>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</si>
  <si>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</si>
  <si>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</si>
  <si>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</si>
  <si>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</si>
  <si>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</si>
  <si>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</si>
  <si>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</si>
  <si>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</si>
  <si>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</si>
  <si>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</si>
  <si>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</si>
  <si>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</si>
  <si>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</si>
  <si>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</si>
  <si>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</si>
  <si>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</si>
  <si>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</si>
  <si>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</si>
  <si>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</si>
  <si>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</si>
  <si>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</si>
  <si>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</si>
  <si>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</si>
  <si>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</si>
  <si>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</si>
  <si>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</si>
  <si>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</si>
  <si>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</si>
  <si>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</si>
  <si>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</si>
  <si>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</si>
  <si>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</si>
  <si>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</si>
  <si>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</si>
  <si>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</si>
  <si>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</si>
  <si>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</si>
  <si>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</si>
  <si>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</si>
  <si>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</si>
  <si>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</si>
  <si>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</si>
  <si>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</si>
  <si>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</si>
  <si>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</si>
  <si>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</si>
  <si>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</si>
  <si>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</si>
  <si>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</si>
  <si>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</si>
  <si>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</si>
  <si>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</si>
  <si>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</si>
  <si>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</si>
  <si>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</si>
  <si>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</si>
  <si>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</si>
  <si>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</si>
  <si>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</si>
  <si>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</si>
  <si>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</si>
  <si>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</si>
  <si>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</si>
  <si>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</si>
  <si>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</si>
  <si>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</si>
  <si>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</si>
  <si>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</si>
  <si>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</si>
  <si>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</si>
  <si>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</si>
  <si>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</si>
  <si>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</si>
  <si>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</si>
  <si>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</si>
  <si>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</si>
  <si>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</si>
  <si>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</si>
  <si>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</si>
  <si>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</si>
  <si>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</si>
  <si>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</si>
  <si>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</si>
  <si>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</si>
  <si>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</si>
  <si>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</si>
  <si>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</si>
  <si>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</si>
  <si>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</si>
  <si>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</si>
  <si>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</si>
  <si>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</si>
  <si>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</si>
  <si>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</si>
  <si>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</si>
  <si>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</si>
  <si>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</si>
  <si>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</si>
  <si>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</si>
  <si>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</si>
  <si>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</si>
  <si>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</si>
  <si>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</si>
  <si>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</si>
  <si>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</si>
  <si>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</si>
  <si>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</si>
  <si>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</si>
  <si>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</si>
  <si>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</si>
  <si>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</si>
  <si>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</si>
  <si>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</si>
  <si>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</si>
  <si>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</si>
  <si>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</si>
  <si>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</si>
  <si>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</si>
  <si>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</si>
  <si>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</si>
  <si>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</si>
  <si>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</si>
  <si>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</si>
  <si>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</si>
  <si>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</si>
  <si>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</si>
  <si>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</si>
  <si>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</si>
  <si>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</si>
  <si>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</si>
  <si>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</si>
  <si>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</si>
  <si>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</si>
  <si>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</si>
  <si>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</si>
  <si>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</si>
  <si>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</si>
  <si>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</si>
  <si>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</si>
  <si>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</si>
  <si>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</si>
  <si>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</si>
  <si>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</si>
  <si>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</si>
  <si>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</si>
  <si>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</si>
  <si>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</si>
  <si>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</si>
  <si>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</si>
  <si>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</si>
  <si>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</si>
  <si>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</si>
  <si>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</si>
  <si>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</si>
  <si>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</si>
  <si>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</si>
  <si>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</si>
  <si>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</si>
  <si>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</si>
  <si>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</si>
  <si>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</si>
  <si>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</si>
  <si>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</si>
  <si>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</si>
  <si>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</si>
  <si>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</si>
  <si>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</si>
  <si>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</si>
  <si>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</si>
  <si>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</si>
  <si>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</si>
  <si>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</si>
  <si>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</si>
  <si>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</si>
  <si>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</si>
  <si>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</si>
  <si>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</si>
  <si>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</si>
  <si>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</si>
  <si>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</si>
  <si>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</si>
  <si>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</si>
  <si>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</si>
  <si>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</si>
  <si>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</si>
  <si>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</si>
  <si>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</si>
  <si>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</si>
  <si>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</si>
  <si>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</si>
  <si>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</si>
  <si>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</si>
  <si>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</si>
  <si>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</si>
  <si>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</si>
  <si>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</si>
  <si>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</si>
  <si>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</si>
  <si>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</si>
  <si>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</si>
  <si>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</si>
  <si>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</si>
  <si>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</si>
  <si>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</si>
  <si>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</si>
  <si>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</si>
  <si>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</si>
  <si>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</si>
  <si>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</si>
  <si>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</si>
  <si>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</si>
  <si>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</si>
  <si>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</si>
  <si>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</si>
  <si>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</si>
  <si>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</si>
  <si>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</si>
  <si>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</si>
  <si>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</si>
  <si>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</si>
  <si>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</si>
  <si>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</si>
  <si>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</si>
  <si>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</si>
  <si>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</si>
  <si>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</si>
  <si>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</si>
  <si>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</si>
  <si>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</si>
  <si>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</si>
  <si>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</si>
  <si>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</si>
  <si>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</si>
  <si>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</si>
  <si>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</si>
  <si>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</si>
  <si>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</si>
  <si>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</si>
  <si>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</si>
  <si>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</si>
  <si>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</si>
  <si>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</si>
  <si>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</si>
  <si>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</si>
  <si>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</si>
  <si>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</si>
  <si>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</si>
  <si>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</si>
  <si>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</si>
  <si>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</si>
  <si>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</si>
  <si>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</si>
  <si>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</si>
  <si>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</si>
  <si>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</si>
  <si>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</si>
  <si>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</si>
  <si>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</si>
  <si>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</si>
  <si>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</si>
  <si>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</si>
  <si>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</si>
  <si>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</si>
  <si>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</si>
  <si>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</si>
  <si>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</si>
  <si>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</si>
  <si>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</si>
  <si>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</si>
  <si>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</si>
  <si>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</si>
  <si>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</si>
  <si>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</si>
  <si>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</si>
  <si>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</si>
  <si>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</si>
  <si>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</si>
  <si>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</si>
  <si>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</si>
  <si>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</si>
  <si>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</si>
  <si>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</si>
  <si>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</si>
  <si>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</si>
  <si>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</si>
  <si>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</si>
  <si>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</si>
  <si>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</si>
  <si>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</si>
  <si>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</si>
  <si>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</si>
  <si>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</si>
  <si>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</si>
  <si>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</si>
  <si>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</si>
  <si>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</si>
  <si>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</si>
  <si>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</si>
  <si>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</si>
  <si>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</si>
  <si>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</si>
  <si>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</si>
  <si>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</si>
  <si>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</si>
  <si>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</si>
  <si>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</si>
  <si>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</si>
  <si>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</si>
  <si>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</si>
  <si>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</si>
  <si>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</si>
  <si>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</si>
  <si>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</si>
  <si>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</si>
  <si>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</si>
  <si>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</si>
  <si>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</si>
  <si>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</si>
  <si>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</si>
  <si>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</si>
  <si>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</si>
  <si>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</si>
  <si>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</si>
  <si>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</si>
  <si>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</si>
  <si>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</si>
  <si>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</si>
  <si>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</si>
  <si>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</si>
  <si>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</si>
  <si>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</si>
  <si>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</si>
  <si>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</si>
  <si>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</si>
  <si>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</si>
  <si>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</si>
  <si>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</si>
  <si>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</si>
  <si>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</si>
  <si>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</si>
  <si>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</si>
  <si>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</si>
  <si>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</si>
  <si>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</si>
  <si>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</si>
  <si>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</si>
  <si>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</si>
  <si>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</si>
  <si>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</si>
  <si>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</si>
  <si>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</si>
  <si>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</si>
  <si>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</si>
  <si>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</si>
  <si>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</si>
  <si>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</si>
  <si>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</si>
  <si>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</si>
  <si>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</si>
  <si>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</si>
  <si>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</si>
  <si>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</si>
  <si>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</si>
  <si>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 xml:space="preserve">Ведомость применяемых материалов и оборудования </t>
  </si>
  <si>
    <t xml:space="preserve">Света </t>
  </si>
  <si>
    <t xml:space="preserve">Материалы закупаемые ФГУП "ППП" </t>
  </si>
  <si>
    <t>Материалы  закупаемые Подрядчиком</t>
  </si>
  <si>
    <t>Количество согласно ПСД</t>
  </si>
  <si>
    <t>в том числе</t>
  </si>
  <si>
    <t>Подписи Сторон</t>
  </si>
  <si>
    <t>Генеральный подрядчик:</t>
  </si>
  <si>
    <t xml:space="preserve">ФГУП «ППП» </t>
  </si>
  <si>
    <t>Генеральный директор</t>
  </si>
  <si>
    <t>____________________/П.Е. Губин /</t>
  </si>
  <si>
    <t>Приложение № 5</t>
  </si>
  <si>
    <t>от «       » ___________2022г.</t>
  </si>
  <si>
    <t xml:space="preserve">ПЕРЕЧЕНЬ СТРОИТЕЛЬНЫХ МАТЕРИАЛОВ И ОБОРУДОВАНИЯ, ИСПОЛЬЗУЕМЫХ ПРИ ВЫПОЛНЕНИИ РАБОТ </t>
  </si>
  <si>
    <t>Приложение № 7</t>
  </si>
  <si>
    <t xml:space="preserve"> Подрядчик:</t>
  </si>
  <si>
    <t>к Договору №_______</t>
  </si>
  <si>
    <t xml:space="preserve">ведомость материалов и оборудования по сметам </t>
  </si>
  <si>
    <t xml:space="preserve">
</t>
  </si>
  <si>
    <t>_________________________/_______/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</si>
</sst>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"/>
    <numFmt numFmtId="166" formatCode="0.0000"/>
    <numFmt numFmtId="167" formatCode="0.00000"/>
    <numFmt numFmtId="168" formatCode="0.000000"/>
  </numFmts>
  <fonts count="18" x14ac:knownFonts="1">
    <font>
      <sz val="11"/>
      <name val="Calibri"/>
      <charset val="1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i/>
      <sz val="8"/>
      <color rgb="FF000000"/>
      <name val="Arial"/>
      <family val="2"/>
      <charset val="204"/>
    </font>
    <font>
      <sz val="14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rgb="FF000000"/>
      <name val="Arial"/>
      <family val="2"/>
      <charset val="204"/>
    </font>
    <font>
      <sz val="14"/>
      <color rgb="FF000000"/>
      <name val="Calibri"/>
      <family val="2"/>
      <charset val="204"/>
    </font>
    <font>
      <sz val="14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37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0" fontId="2" fillId="0" borderId="0" xfId="0" applyNumberFormat="1" applyFont="1" applyFill="1" applyBorder="1" applyAlignment="1" applyProtection="1"/>
    <xf numFmtId="49" fontId="3" fillId="0" borderId="0" xfId="0" applyNumberFormat="1" applyFont="1" applyFill="1" applyBorder="1" applyAlignment="1" applyProtection="1"/>
    <xf numFmtId="49" fontId="4" fillId="0" borderId="0" xfId="0" applyNumberFormat="1" applyFont="1" applyFill="1" applyBorder="1" applyAlignment="1" applyProtection="1">
      <alignment horizontal="center"/>
    </xf>
    <xf numFmtId="49" fontId="5" fillId="0" borderId="0" xfId="0" applyNumberFormat="1" applyFont="1" applyFill="1" applyBorder="1" applyAlignment="1" applyProtection="1">
      <alignment horizontal="left"/>
    </xf>
    <xf numFmtId="49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left"/>
    </xf>
    <xf numFmtId="2" fontId="3" fillId="0" borderId="0" xfId="0" applyNumberFormat="1" applyFont="1" applyFill="1" applyBorder="1" applyAlignment="1" applyProtection="1"/>
    <xf numFmtId="49" fontId="1" fillId="0" borderId="0" xfId="0" applyNumberFormat="1" applyFont="1" applyFill="1" applyBorder="1" applyAlignment="1" applyProtection="1">
      <alignment horizontal="right"/>
    </xf>
    <xf numFmtId="0" fontId="3" fillId="0" borderId="0" xfId="0" applyNumberFormat="1" applyFont="1" applyFill="1" applyBorder="1" applyAlignment="1" applyProtection="1">
      <alignment horizontal="left" vertical="top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wrapText="1"/>
    </xf>
    <xf numFmtId="0" fontId="8" fillId="0" borderId="2" xfId="0" applyNumberFormat="1" applyFont="1" applyFill="1" applyBorder="1" applyAlignment="1" applyProtection="1">
      <alignment horizontal="center" vertical="top" wrapText="1"/>
    </xf>
    <xf numFmtId="0" fontId="8" fillId="0" borderId="5" xfId="0" applyNumberFormat="1" applyFont="1" applyFill="1" applyBorder="1" applyAlignment="1" applyProtection="1">
      <alignment horizontal="right" vertical="top" wrapText="1"/>
    </xf>
    <xf numFmtId="4" fontId="8" fillId="0" borderId="2" xfId="0" applyNumberFormat="1" applyFont="1" applyFill="1" applyBorder="1" applyAlignment="1" applyProtection="1">
      <alignment horizontal="right" vertical="top" wrapText="1"/>
    </xf>
    <xf numFmtId="4" fontId="8" fillId="0" borderId="5" xfId="0" applyNumberFormat="1" applyFont="1" applyFill="1" applyBorder="1" applyAlignment="1" applyProtection="1">
      <alignment horizontal="right" vertical="top" wrapText="1"/>
    </xf>
    <xf numFmtId="2" fontId="8" fillId="0" borderId="2" xfId="0" applyNumberFormat="1" applyFont="1" applyFill="1" applyBorder="1" applyAlignment="1" applyProtection="1">
      <alignment horizontal="center" vertical="top" wrapText="1"/>
    </xf>
    <xf numFmtId="0" fontId="9" fillId="0" borderId="0" xfId="0" applyNumberFormat="1" applyFont="1" applyFill="1" applyBorder="1" applyAlignment="1" applyProtection="1">
      <alignment wrapText="1"/>
    </xf>
    <xf numFmtId="2" fontId="8" fillId="0" borderId="2" xfId="0" applyNumberFormat="1" applyFont="1" applyFill="1" applyBorder="1" applyAlignment="1" applyProtection="1">
      <alignment horizontal="right" vertical="top" wrapText="1"/>
    </xf>
    <xf numFmtId="165" fontId="8" fillId="0" borderId="2" xfId="0" applyNumberFormat="1" applyFont="1" applyFill="1" applyBorder="1" applyAlignment="1" applyProtection="1">
      <alignment horizontal="center" vertical="top" wrapText="1"/>
    </xf>
    <xf numFmtId="1" fontId="8" fillId="0" borderId="2" xfId="0" applyNumberFormat="1" applyFont="1" applyFill="1" applyBorder="1" applyAlignment="1" applyProtection="1">
      <alignment horizontal="center" vertical="top" wrapText="1"/>
    </xf>
    <xf numFmtId="2" fontId="8" fillId="0" borderId="3" xfId="0" applyNumberFormat="1" applyFont="1" applyFill="1" applyBorder="1" applyAlignment="1" applyProtection="1">
      <alignment horizontal="center" vertical="top" wrapText="1"/>
    </xf>
    <xf numFmtId="1" fontId="8" fillId="0" borderId="3" xfId="0" applyNumberFormat="1" applyFont="1" applyFill="1" applyBorder="1" applyAlignment="1" applyProtection="1">
      <alignment horizontal="center" vertical="top" wrapText="1"/>
    </xf>
    <xf numFmtId="2" fontId="8" fillId="0" borderId="5" xfId="0" applyNumberFormat="1" applyFont="1" applyFill="1" applyBorder="1" applyAlignment="1" applyProtection="1">
      <alignment horizontal="right" vertical="top" wrapText="1"/>
    </xf>
    <xf numFmtId="0" fontId="8" fillId="0" borderId="3" xfId="0" applyNumberFormat="1" applyFont="1" applyFill="1" applyBorder="1" applyAlignment="1" applyProtection="1">
      <alignment horizontal="center" vertical="top" wrapText="1"/>
    </xf>
    <xf numFmtId="4" fontId="8" fillId="0" borderId="3" xfId="0" applyNumberFormat="1" applyFont="1" applyFill="1" applyBorder="1" applyAlignment="1" applyProtection="1">
      <alignment horizontal="right" vertical="top" wrapText="1"/>
    </xf>
    <xf numFmtId="0" fontId="11" fillId="0" borderId="2" xfId="0" applyNumberFormat="1" applyFont="1" applyFill="1" applyBorder="1" applyAlignment="1" applyProtection="1">
      <alignment horizontal="center" vertical="top" wrapText="1"/>
    </xf>
    <xf numFmtId="164" fontId="11" fillId="0" borderId="2" xfId="0" applyNumberFormat="1" applyFont="1" applyFill="1" applyBorder="1" applyAlignment="1" applyProtection="1">
      <alignment horizontal="center" vertical="top" wrapText="1"/>
    </xf>
    <xf numFmtId="1" fontId="11" fillId="0" borderId="2" xfId="0" applyNumberFormat="1" applyFont="1" applyFill="1" applyBorder="1" applyAlignment="1" applyProtection="1">
      <alignment horizontal="center" vertical="top" wrapText="1"/>
    </xf>
    <xf numFmtId="2" fontId="11" fillId="0" borderId="2" xfId="0" applyNumberFormat="1" applyFont="1" applyFill="1" applyBorder="1" applyAlignment="1" applyProtection="1">
      <alignment horizontal="center" vertical="top" wrapText="1"/>
    </xf>
    <xf numFmtId="166" fontId="11" fillId="0" borderId="2" xfId="0" applyNumberFormat="1" applyFont="1" applyFill="1" applyBorder="1" applyAlignment="1" applyProtection="1">
      <alignment horizontal="center" vertical="top" wrapText="1"/>
    </xf>
    <xf numFmtId="167" fontId="11" fillId="0" borderId="2" xfId="0" applyNumberFormat="1" applyFont="1" applyFill="1" applyBorder="1" applyAlignment="1" applyProtection="1">
      <alignment horizontal="center" vertical="top" wrapText="1"/>
    </xf>
    <xf numFmtId="168" fontId="11" fillId="0" borderId="2" xfId="0" applyNumberFormat="1" applyFont="1" applyFill="1" applyBorder="1" applyAlignment="1" applyProtection="1">
      <alignment horizontal="center" vertical="top" wrapText="1"/>
    </xf>
    <xf numFmtId="166" fontId="11" fillId="0" borderId="3" xfId="0" applyNumberFormat="1" applyFont="1" applyFill="1" applyBorder="1" applyAlignment="1" applyProtection="1">
      <alignment horizontal="center" vertical="top" wrapText="1"/>
    </xf>
    <xf numFmtId="0" fontId="11" fillId="0" borderId="9" xfId="0" applyNumberFormat="1" applyFont="1" applyFill="1" applyBorder="1" applyAlignment="1" applyProtection="1">
      <alignment horizontal="center" vertical="top" wrapText="1"/>
    </xf>
    <xf numFmtId="49" fontId="12" fillId="0" borderId="3" xfId="0" applyNumberFormat="1" applyFont="1" applyFill="1" applyBorder="1" applyAlignment="1" applyProtection="1">
      <alignment horizontal="center" vertical="top" wrapText="1"/>
    </xf>
    <xf numFmtId="0" fontId="12" fillId="0" borderId="3" xfId="0" applyNumberFormat="1" applyFont="1" applyFill="1" applyBorder="1" applyAlignment="1" applyProtection="1">
      <alignment horizontal="center" vertical="top" wrapText="1"/>
    </xf>
    <xf numFmtId="166" fontId="12" fillId="0" borderId="3" xfId="0" applyNumberFormat="1" applyFont="1" applyFill="1" applyBorder="1" applyAlignment="1" applyProtection="1">
      <alignment horizontal="center" vertical="top" wrapText="1"/>
    </xf>
    <xf numFmtId="164" fontId="12" fillId="0" borderId="3" xfId="0" applyNumberFormat="1" applyFont="1" applyFill="1" applyBorder="1" applyAlignment="1" applyProtection="1">
      <alignment horizontal="center" vertical="top" wrapText="1"/>
    </xf>
    <xf numFmtId="167" fontId="12" fillId="0" borderId="3" xfId="0" applyNumberFormat="1" applyFont="1" applyFill="1" applyBorder="1" applyAlignment="1" applyProtection="1">
      <alignment horizontal="center" vertical="top" wrapText="1"/>
    </xf>
    <xf numFmtId="1" fontId="12" fillId="0" borderId="3" xfId="0" applyNumberFormat="1" applyFont="1" applyFill="1" applyBorder="1" applyAlignment="1" applyProtection="1">
      <alignment horizontal="center" vertical="top" wrapText="1"/>
    </xf>
    <xf numFmtId="165" fontId="12" fillId="0" borderId="3" xfId="0" applyNumberFormat="1" applyFont="1" applyFill="1" applyBorder="1" applyAlignment="1" applyProtection="1">
      <alignment horizontal="center" vertical="top" wrapText="1"/>
    </xf>
    <xf numFmtId="2" fontId="12" fillId="0" borderId="3" xfId="0" applyNumberFormat="1" applyFont="1" applyFill="1" applyBorder="1" applyAlignment="1" applyProtection="1">
      <alignment horizontal="center" vertical="top" wrapText="1"/>
    </xf>
    <xf numFmtId="0" fontId="12" fillId="0" borderId="2" xfId="0" applyNumberFormat="1" applyFont="1" applyFill="1" applyBorder="1" applyAlignment="1" applyProtection="1">
      <alignment horizontal="center" vertical="top" wrapText="1"/>
    </xf>
    <xf numFmtId="164" fontId="12" fillId="0" borderId="2" xfId="0" applyNumberFormat="1" applyFont="1" applyFill="1" applyBorder="1" applyAlignment="1" applyProtection="1">
      <alignment horizontal="center" vertical="top" wrapText="1"/>
    </xf>
    <xf numFmtId="165" fontId="12" fillId="0" borderId="2" xfId="0" applyNumberFormat="1" applyFont="1" applyFill="1" applyBorder="1" applyAlignment="1" applyProtection="1">
      <alignment horizontal="center" vertical="top" wrapText="1"/>
    </xf>
    <xf numFmtId="167" fontId="12" fillId="0" borderId="2" xfId="0" applyNumberFormat="1" applyFont="1" applyFill="1" applyBorder="1" applyAlignment="1" applyProtection="1">
      <alignment horizontal="center" vertical="top" wrapText="1"/>
    </xf>
    <xf numFmtId="2" fontId="12" fillId="0" borderId="2" xfId="0" applyNumberFormat="1" applyFont="1" applyFill="1" applyBorder="1" applyAlignment="1" applyProtection="1">
      <alignment horizontal="center" vertical="top" wrapText="1"/>
    </xf>
    <xf numFmtId="166" fontId="12" fillId="0" borderId="2" xfId="0" applyNumberFormat="1" applyFont="1" applyFill="1" applyBorder="1" applyAlignment="1" applyProtection="1">
      <alignment horizontal="center" vertical="top" wrapText="1"/>
    </xf>
    <xf numFmtId="1" fontId="12" fillId="0" borderId="2" xfId="0" applyNumberFormat="1" applyFont="1" applyFill="1" applyBorder="1" applyAlignment="1" applyProtection="1">
      <alignment horizontal="center" vertical="top" wrapText="1"/>
    </xf>
    <xf numFmtId="0" fontId="12" fillId="0" borderId="1" xfId="0" applyNumberFormat="1" applyFont="1" applyFill="1" applyBorder="1" applyAlignment="1" applyProtection="1">
      <alignment horizontal="center" vertical="top" wrapText="1"/>
    </xf>
    <xf numFmtId="164" fontId="12" fillId="0" borderId="1" xfId="0" applyNumberFormat="1" applyFont="1" applyFill="1" applyBorder="1" applyAlignment="1" applyProtection="1">
      <alignment horizontal="center" vertical="top" wrapText="1"/>
    </xf>
    <xf numFmtId="1" fontId="12" fillId="0" borderId="1" xfId="0" applyNumberFormat="1" applyFont="1" applyFill="1" applyBorder="1" applyAlignment="1" applyProtection="1">
      <alignment horizontal="center" vertical="top" wrapText="1"/>
    </xf>
    <xf numFmtId="49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/>
    <xf numFmtId="0" fontId="1" fillId="0" borderId="3" xfId="0" applyNumberFormat="1" applyFont="1" applyFill="1" applyBorder="1" applyAlignment="1" applyProtection="1">
      <alignment horizontal="center"/>
    </xf>
    <xf numFmtId="0" fontId="8" fillId="0" borderId="9" xfId="0" applyNumberFormat="1" applyFont="1" applyFill="1" applyBorder="1" applyAlignment="1" applyProtection="1">
      <alignment horizontal="center" vertical="top" wrapText="1"/>
    </xf>
    <xf numFmtId="49" fontId="12" fillId="0" borderId="3" xfId="0" applyNumberFormat="1" applyFont="1" applyFill="1" applyBorder="1" applyAlignment="1" applyProtection="1">
      <alignment horizontal="center" vertical="center" wrapText="1"/>
    </xf>
    <xf numFmtId="49" fontId="12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top" wrapText="1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2" fillId="0" borderId="3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>
      <alignment horizontal="center"/>
    </xf>
    <xf numFmtId="0" fontId="7" fillId="0" borderId="3" xfId="0" applyNumberFormat="1" applyFont="1" applyFill="1" applyBorder="1" applyAlignment="1" applyProtection="1">
      <alignment wrapText="1"/>
    </xf>
    <xf numFmtId="0" fontId="8" fillId="0" borderId="3" xfId="0" applyNumberFormat="1" applyFont="1" applyFill="1" applyBorder="1" applyAlignment="1" applyProtection="1">
      <alignment wrapText="1"/>
    </xf>
    <xf numFmtId="0" fontId="9" fillId="0" borderId="3" xfId="0" applyNumberFormat="1" applyFont="1" applyFill="1" applyBorder="1" applyAlignment="1" applyProtection="1">
      <alignment wrapText="1"/>
    </xf>
    <xf numFmtId="0" fontId="12" fillId="0" borderId="3" xfId="0" applyNumberFormat="1" applyFont="1" applyFill="1" applyBorder="1" applyAlignment="1" applyProtection="1">
      <alignment vertical="center"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 wrapText="1"/>
    </xf>
    <xf numFmtId="0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right"/>
    </xf>
    <xf numFmtId="49" fontId="10" fillId="0" borderId="0" xfId="0" applyNumberFormat="1" applyFont="1" applyFill="1" applyBorder="1" applyAlignment="1" applyProtection="1">
      <alignment horizontal="right"/>
    </xf>
    <xf numFmtId="49" fontId="15" fillId="0" borderId="0" xfId="0" applyNumberFormat="1" applyFont="1" applyFill="1" applyBorder="1" applyAlignment="1" applyProtection="1">
      <alignment horizontal="right"/>
    </xf>
    <xf numFmtId="0" fontId="16" fillId="0" borderId="0" xfId="0" applyNumberFormat="1" applyFont="1" applyFill="1" applyBorder="1" applyAlignment="1" applyProtection="1">
      <alignment horizontal="right"/>
    </xf>
    <xf numFmtId="49" fontId="12" fillId="0" borderId="3" xfId="0" applyNumberFormat="1" applyFont="1" applyFill="1" applyBorder="1" applyAlignment="1" applyProtection="1">
      <alignment horizontal="left" vertical="top" wrapText="1"/>
    </xf>
    <xf numFmtId="49" fontId="10" fillId="0" borderId="0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49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49" fontId="11" fillId="0" borderId="3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8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left" vertical="top" wrapText="1"/>
    </xf>
    <xf numFmtId="49" fontId="11" fillId="0" borderId="4" xfId="0" applyNumberFormat="1" applyFont="1" applyFill="1" applyBorder="1" applyAlignment="1" applyProtection="1">
      <alignment horizontal="center" vertical="center"/>
    </xf>
    <xf numFmtId="49" fontId="11" fillId="0" borderId="1" xfId="0" applyNumberFormat="1" applyFont="1" applyFill="1" applyBorder="1" applyAlignment="1" applyProtection="1">
      <alignment horizontal="center" vertical="center"/>
    </xf>
    <xf numFmtId="49" fontId="11" fillId="0" borderId="9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/>
    </xf>
    <xf numFmtId="49" fontId="11" fillId="0" borderId="1" xfId="0" applyNumberFormat="1" applyFont="1" applyFill="1" applyBorder="1" applyAlignment="1" applyProtection="1">
      <alignment horizontal="center"/>
    </xf>
    <xf numFmtId="49" fontId="11" fillId="0" borderId="9" xfId="0" applyNumberFormat="1" applyFont="1" applyFill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</xf>
    <xf numFmtId="0" fontId="1" fillId="0" borderId="3" xfId="0" applyNumberFormat="1" applyFont="1" applyFill="1" applyBorder="1" applyAlignment="1" applyProtection="1">
      <alignment horizontal="left" wrapText="1"/>
    </xf>
    <xf numFmtId="0" fontId="1" fillId="0" borderId="3" xfId="0" applyNumberFormat="1" applyFont="1" applyFill="1" applyBorder="1" applyAlignment="1" applyProtection="1">
      <alignment horizontal="left"/>
    </xf>
    <xf numFmtId="49" fontId="12" fillId="0" borderId="3" xfId="0" applyNumberFormat="1" applyFont="1" applyFill="1" applyBorder="1" applyAlignment="1" applyProtection="1">
      <alignment horizontal="left" vertical="center" wrapText="1"/>
    </xf>
    <xf numFmtId="0" fontId="1" fillId="0" borderId="4" xfId="0" applyNumberFormat="1" applyFont="1" applyFill="1" applyBorder="1" applyAlignment="1" applyProtection="1">
      <alignment horizontal="left"/>
    </xf>
    <xf numFmtId="0" fontId="1" fillId="0" borderId="1" xfId="0" applyNumberFormat="1" applyFont="1" applyFill="1" applyBorder="1" applyAlignment="1" applyProtection="1">
      <alignment horizontal="left"/>
    </xf>
    <xf numFmtId="0" fontId="1" fillId="0" borderId="9" xfId="0" applyNumberFormat="1" applyFont="1" applyFill="1" applyBorder="1" applyAlignment="1" applyProtection="1">
      <alignment horizontal="left"/>
    </xf>
    <xf numFmtId="0" fontId="1" fillId="0" borderId="4" xfId="0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1" fillId="0" borderId="9" xfId="0" applyNumberFormat="1" applyFont="1" applyFill="1" applyBorder="1" applyAlignment="1" applyProtection="1">
      <alignment horizontal="left" wrapText="1"/>
    </xf>
    <xf numFmtId="0" fontId="2" fillId="0" borderId="6" xfId="0" applyNumberFormat="1" applyFont="1" applyFill="1" applyBorder="1" applyAlignment="1" applyProtection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10" fillId="0" borderId="0" xfId="0" applyNumberFormat="1" applyFont="1" applyFill="1" applyBorder="1" applyAlignment="1" applyProtection="1">
      <alignment horizontal="center" wrapText="1"/>
    </xf>
    <xf numFmtId="0" fontId="0" fillId="0" borderId="0" xfId="0" applyAlignment="1">
      <alignment wrapText="1"/>
    </xf>
    <xf numFmtId="0" fontId="2" fillId="0" borderId="3" xfId="0" applyNumberFormat="1" applyFont="1" applyFill="1" applyBorder="1" applyAlignment="1" applyProtection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right"/>
    </xf>
    <xf numFmtId="0" fontId="17" fillId="0" borderId="0" xfId="0" applyFont="1" applyAlignment="1">
      <alignment horizontal="right"/>
    </xf>
    <xf numFmtId="49" fontId="8" fillId="0" borderId="0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0" fontId="1" fillId="0" borderId="0" xfId="0" applyNumberFormat="1" applyFont="1" applyFill="1" applyBorder="1" applyAlignment="1" applyProtection="1"/>
    <xf numFmtId="0" fontId="0" fillId="0" borderId="0" xfId="0" applyAlignment="1"/>
    <xf numFmtId="0" fontId="1" fillId="0" borderId="0" xfId="0" applyNumberFormat="1" applyFont="1" applyFill="1" applyBorder="1" applyAlignment="1" applyProtection="1">
      <alignment vertical="top" wrapText="1"/>
    </xf>
    <xf numFmtId="0" fontId="0" fillId="0" borderId="0" xfId="0" applyAlignment="1">
      <alignment vertical="top"/>
    </xf>
    <xf numFmtId="0" fontId="8" fillId="0" borderId="0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Border="1" applyAlignment="1" applyProtection="1">
      <alignment horizontal="left"/>
    </xf>
    <xf numFmtId="0" fontId="0" fillId="0" borderId="0" xfId="0" applyAlignment="1">
      <alignment horizontal="left"/>
    </xf>
    <xf numFmtId="49" fontId="1" fillId="0" borderId="3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193"/>
  <sheetViews>
    <sheetView topLeftCell="A301" workbookViewId="0">
      <selection activeCell="B1038" sqref="B1038:D1038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61" style="2" customWidth="1"/>
    <col min="5" max="5" width="8.5703125" style="2" customWidth="1"/>
    <col min="6" max="6" width="13.85546875" style="2" customWidth="1"/>
    <col min="7" max="7" width="11" style="2" hidden="1" customWidth="1"/>
    <col min="8" max="8" width="69.28515625" style="3" hidden="1" customWidth="1"/>
    <col min="9" max="13" width="141" style="3" hidden="1" customWidth="1"/>
    <col min="14" max="14" width="34.140625" style="3" hidden="1" customWidth="1"/>
    <col min="15" max="15" width="112" style="3" hidden="1" customWidth="1"/>
    <col min="16" max="20" width="34.140625" style="3" hidden="1" customWidth="1"/>
    <col min="21" max="21" width="112" style="3" hidden="1" customWidth="1"/>
    <col min="22" max="24" width="84.42578125" style="3" hidden="1" customWidth="1"/>
    <col min="25" max="25" width="112" style="3" hidden="1" customWidth="1"/>
    <col min="26" max="28" width="84.42578125" style="3" hidden="1" customWidth="1"/>
    <col min="29" max="16384" width="9.140625" style="2"/>
  </cols>
  <sheetData>
    <row r="1" spans="1:7" s="4" customFormat="1" ht="9.75" customHeight="1" x14ac:dyDescent="0.25">
      <c r="A1" s="5"/>
      <c r="B1" s="5"/>
      <c r="C1" s="6"/>
      <c r="D1" s="6"/>
      <c r="E1" s="6"/>
      <c r="F1" s="6"/>
    </row>
    <row r="2" spans="1:7" s="4" customFormat="1" ht="15" x14ac:dyDescent="0.25">
      <c r="A2" s="7"/>
      <c r="B2" s="5"/>
      <c r="C2" s="5"/>
      <c r="D2" s="1"/>
      <c r="E2" s="8"/>
      <c r="F2" s="8"/>
    </row>
    <row r="3" spans="1:7" s="4" customFormat="1" ht="9.75" customHeight="1" x14ac:dyDescent="0.25">
      <c r="A3" s="5"/>
      <c r="B3" s="9"/>
      <c r="C3" s="10"/>
      <c r="D3" s="10"/>
      <c r="E3" s="10"/>
      <c r="F3" s="10"/>
    </row>
    <row r="4" spans="1:7" s="4" customFormat="1" ht="12.75" customHeight="1" x14ac:dyDescent="0.25">
      <c r="A4" s="7"/>
      <c r="B4" s="12"/>
      <c r="C4" s="13"/>
      <c r="D4" s="11"/>
      <c r="F4" s="9"/>
    </row>
    <row r="5" spans="1:7" s="4" customFormat="1" ht="12.75" customHeight="1" x14ac:dyDescent="0.25">
      <c r="A5" s="5"/>
      <c r="B5" s="12"/>
      <c r="C5" s="13"/>
      <c r="D5" s="11"/>
    </row>
    <row r="6" spans="1:7" s="4" customFormat="1" ht="26.25" customHeight="1" x14ac:dyDescent="0.25">
      <c r="A6" s="90" t="s">
        <v>1977</v>
      </c>
      <c r="B6" s="90"/>
      <c r="C6" s="90"/>
      <c r="D6" s="90"/>
      <c r="E6" s="90"/>
      <c r="F6" s="90"/>
    </row>
    <row r="7" spans="1:7" s="4" customFormat="1" ht="12.75" customHeight="1" x14ac:dyDescent="0.25">
      <c r="A7" s="5"/>
      <c r="B7" s="12"/>
      <c r="C7" s="13"/>
      <c r="D7" s="11"/>
      <c r="F7" s="9"/>
    </row>
    <row r="8" spans="1:7" s="4" customFormat="1" ht="12.75" customHeight="1" x14ac:dyDescent="0.25">
      <c r="A8" s="5"/>
      <c r="B8" s="12"/>
      <c r="C8" s="13"/>
      <c r="D8" s="11"/>
      <c r="F8" s="9"/>
    </row>
    <row r="9" spans="1:7" s="4" customFormat="1" ht="12.75" customHeight="1" x14ac:dyDescent="0.25">
      <c r="A9" s="5"/>
      <c r="B9" s="12"/>
      <c r="C9" s="13"/>
      <c r="D9" s="11"/>
      <c r="F9" s="9"/>
    </row>
    <row r="10" spans="1:7" s="4" customFormat="1" ht="12.75" customHeight="1" x14ac:dyDescent="0.25">
      <c r="A10" s="5"/>
      <c r="B10" s="12"/>
      <c r="C10" s="13"/>
      <c r="D10" s="14"/>
      <c r="F10" s="9"/>
    </row>
    <row r="11" spans="1:7" s="4" customFormat="1" ht="9.75" customHeight="1" x14ac:dyDescent="0.25">
      <c r="A11" s="15"/>
    </row>
    <row r="12" spans="1:7" s="4" customFormat="1" ht="36" customHeight="1" x14ac:dyDescent="0.25">
      <c r="A12" s="92" t="s">
        <v>0</v>
      </c>
      <c r="B12" s="93" t="s">
        <v>1</v>
      </c>
      <c r="C12" s="93"/>
      <c r="D12" s="93"/>
      <c r="E12" s="93" t="s">
        <v>2</v>
      </c>
      <c r="F12" s="95" t="s">
        <v>3</v>
      </c>
    </row>
    <row r="13" spans="1:7" s="4" customFormat="1" ht="36.75" customHeight="1" x14ac:dyDescent="0.25">
      <c r="A13" s="92"/>
      <c r="B13" s="93"/>
      <c r="C13" s="93"/>
      <c r="D13" s="93"/>
      <c r="E13" s="93"/>
      <c r="F13" s="96"/>
    </row>
    <row r="14" spans="1:7" s="4" customFormat="1" ht="15" x14ac:dyDescent="0.25">
      <c r="A14" s="92"/>
      <c r="B14" s="93"/>
      <c r="C14" s="93"/>
      <c r="D14" s="93"/>
      <c r="E14" s="93"/>
      <c r="F14" s="97"/>
    </row>
    <row r="15" spans="1:7" s="4" customFormat="1" ht="15" x14ac:dyDescent="0.25">
      <c r="A15" s="16">
        <v>1</v>
      </c>
      <c r="B15" s="91">
        <v>2</v>
      </c>
      <c r="C15" s="91"/>
      <c r="D15" s="91"/>
      <c r="E15" s="17">
        <v>3</v>
      </c>
      <c r="F15" s="17">
        <v>4</v>
      </c>
      <c r="G15" s="18"/>
    </row>
    <row r="16" spans="1:7" s="4" customFormat="1" ht="15" x14ac:dyDescent="0.25">
      <c r="A16" s="94" t="s">
        <v>135</v>
      </c>
      <c r="B16" s="94"/>
      <c r="C16" s="94"/>
      <c r="D16" s="94"/>
      <c r="E16" s="94"/>
      <c r="F16" s="94"/>
      <c r="G16" s="18"/>
    </row>
    <row r="17" spans="1:24" s="4" customFormat="1" ht="21.95" customHeight="1" x14ac:dyDescent="0.25">
      <c r="A17" s="44" t="s">
        <v>133</v>
      </c>
      <c r="B17" s="89" t="s">
        <v>31</v>
      </c>
      <c r="C17" s="89"/>
      <c r="D17" s="89"/>
      <c r="E17" s="44" t="s">
        <v>30</v>
      </c>
      <c r="F17" s="45">
        <f>370.8+22.4025</f>
        <v>393.20249999999999</v>
      </c>
      <c r="L17" s="19"/>
      <c r="M17" s="20"/>
      <c r="N17" s="20" t="s">
        <v>31</v>
      </c>
      <c r="Q17" s="26"/>
      <c r="T17" s="20"/>
    </row>
    <row r="18" spans="1:24" s="4" customFormat="1" ht="21.95" customHeight="1" x14ac:dyDescent="0.25">
      <c r="A18" s="44" t="s">
        <v>4</v>
      </c>
      <c r="B18" s="89" t="s">
        <v>32</v>
      </c>
      <c r="C18" s="89"/>
      <c r="D18" s="89"/>
      <c r="E18" s="44" t="s">
        <v>5</v>
      </c>
      <c r="F18" s="45">
        <v>0.36</v>
      </c>
      <c r="L18" s="19"/>
      <c r="M18" s="20"/>
      <c r="N18" s="20" t="s">
        <v>32</v>
      </c>
      <c r="Q18" s="26"/>
      <c r="T18" s="20"/>
    </row>
    <row r="19" spans="1:24" s="4" customFormat="1" ht="21.95" customHeight="1" x14ac:dyDescent="0.25">
      <c r="A19" s="44" t="s">
        <v>134</v>
      </c>
      <c r="B19" s="89" t="s">
        <v>33</v>
      </c>
      <c r="C19" s="89"/>
      <c r="D19" s="89"/>
      <c r="E19" s="44" t="s">
        <v>34</v>
      </c>
      <c r="F19" s="45">
        <v>240</v>
      </c>
      <c r="L19" s="19"/>
      <c r="M19" s="20"/>
      <c r="N19" s="20" t="s">
        <v>33</v>
      </c>
      <c r="Q19" s="26"/>
      <c r="T19" s="20"/>
    </row>
    <row r="20" spans="1:24" s="4" customFormat="1" ht="21.95" customHeight="1" x14ac:dyDescent="0.25">
      <c r="A20" s="44" t="s">
        <v>6</v>
      </c>
      <c r="B20" s="89" t="s">
        <v>35</v>
      </c>
      <c r="C20" s="89"/>
      <c r="D20" s="89"/>
      <c r="E20" s="44" t="s">
        <v>5</v>
      </c>
      <c r="F20" s="45">
        <v>0.51765000000000005</v>
      </c>
      <c r="L20" s="19"/>
      <c r="M20" s="20"/>
      <c r="N20" s="20" t="s">
        <v>35</v>
      </c>
      <c r="Q20" s="26"/>
      <c r="T20" s="20"/>
    </row>
    <row r="21" spans="1:24" s="4" customFormat="1" ht="21.95" customHeight="1" x14ac:dyDescent="0.25">
      <c r="A21" s="44" t="s">
        <v>7</v>
      </c>
      <c r="B21" s="89" t="s">
        <v>36</v>
      </c>
      <c r="C21" s="89"/>
      <c r="D21" s="89"/>
      <c r="E21" s="44" t="s">
        <v>34</v>
      </c>
      <c r="F21" s="45">
        <f>7.4675+9.425</f>
        <v>16.892500000000002</v>
      </c>
      <c r="L21" s="19"/>
      <c r="M21" s="20"/>
      <c r="N21" s="20" t="s">
        <v>36</v>
      </c>
      <c r="Q21" s="26"/>
      <c r="T21" s="20"/>
    </row>
    <row r="22" spans="1:24" s="4" customFormat="1" ht="21.95" customHeight="1" x14ac:dyDescent="0.25">
      <c r="A22" s="44" t="s">
        <v>136</v>
      </c>
      <c r="B22" s="89" t="s">
        <v>37</v>
      </c>
      <c r="C22" s="89"/>
      <c r="D22" s="89"/>
      <c r="E22" s="44" t="s">
        <v>5</v>
      </c>
      <c r="F22" s="45">
        <v>2.7550000000000002E-2</v>
      </c>
      <c r="L22" s="19"/>
      <c r="M22" s="20"/>
      <c r="N22" s="20" t="s">
        <v>37</v>
      </c>
      <c r="Q22" s="26"/>
      <c r="T22" s="20"/>
    </row>
    <row r="23" spans="1:24" s="4" customFormat="1" ht="21.95" customHeight="1" x14ac:dyDescent="0.25">
      <c r="A23" s="44" t="s">
        <v>137</v>
      </c>
      <c r="B23" s="89" t="s">
        <v>38</v>
      </c>
      <c r="C23" s="89"/>
      <c r="D23" s="89"/>
      <c r="E23" s="44" t="s">
        <v>9</v>
      </c>
      <c r="F23" s="45">
        <f>1.1016+1.224+0.714+1.173</f>
        <v>4.2126000000000001</v>
      </c>
      <c r="L23" s="19"/>
      <c r="M23" s="20"/>
      <c r="N23" s="20" t="s">
        <v>38</v>
      </c>
      <c r="Q23" s="26"/>
      <c r="T23" s="20"/>
      <c r="V23" s="20"/>
      <c r="X23" s="20"/>
    </row>
    <row r="24" spans="1:24" s="4" customFormat="1" ht="21.95" customHeight="1" x14ac:dyDescent="0.25">
      <c r="A24" s="44" t="s">
        <v>8</v>
      </c>
      <c r="B24" s="98" t="s">
        <v>39</v>
      </c>
      <c r="C24" s="98"/>
      <c r="D24" s="98"/>
      <c r="E24" s="44" t="s">
        <v>9</v>
      </c>
      <c r="F24" s="46">
        <f>2.8826+22.939+1.37025+12.028+1.3464+0.208</f>
        <v>40.774250000000002</v>
      </c>
      <c r="L24" s="19"/>
      <c r="M24" s="20"/>
      <c r="N24" s="20" t="s">
        <v>39</v>
      </c>
      <c r="Q24" s="26"/>
      <c r="T24" s="20"/>
      <c r="V24" s="20"/>
      <c r="X24" s="20"/>
    </row>
    <row r="25" spans="1:24" s="4" customFormat="1" ht="21.95" customHeight="1" x14ac:dyDescent="0.25">
      <c r="A25" s="44" t="s">
        <v>138</v>
      </c>
      <c r="B25" s="98" t="s">
        <v>40</v>
      </c>
      <c r="C25" s="98"/>
      <c r="D25" s="98"/>
      <c r="E25" s="44" t="s">
        <v>5</v>
      </c>
      <c r="F25" s="47">
        <f>0.167+0.019+0.1105+0.42432+0.068+0.012+0.0525+0.0766</f>
        <v>0.92992000000000008</v>
      </c>
      <c r="L25" s="19"/>
      <c r="M25" s="20"/>
      <c r="N25" s="20" t="s">
        <v>40</v>
      </c>
      <c r="Q25" s="26"/>
      <c r="T25" s="20"/>
      <c r="V25" s="20"/>
      <c r="X25" s="20"/>
    </row>
    <row r="26" spans="1:24" s="4" customFormat="1" ht="21.95" customHeight="1" x14ac:dyDescent="0.25">
      <c r="A26" s="44" t="s">
        <v>139</v>
      </c>
      <c r="B26" s="98" t="s">
        <v>41</v>
      </c>
      <c r="C26" s="98"/>
      <c r="D26" s="98"/>
      <c r="E26" s="44" t="s">
        <v>5</v>
      </c>
      <c r="F26" s="48">
        <f>0.14284+0.073+0.0649+0.073</f>
        <v>0.35374</v>
      </c>
      <c r="L26" s="19"/>
      <c r="M26" s="20"/>
      <c r="N26" s="20" t="s">
        <v>41</v>
      </c>
      <c r="Q26" s="26"/>
      <c r="T26" s="20"/>
      <c r="V26" s="20"/>
      <c r="X26" s="20"/>
    </row>
    <row r="27" spans="1:24" s="4" customFormat="1" ht="21.95" customHeight="1" x14ac:dyDescent="0.25">
      <c r="A27" s="44" t="s">
        <v>10</v>
      </c>
      <c r="B27" s="98" t="s">
        <v>42</v>
      </c>
      <c r="C27" s="98"/>
      <c r="D27" s="98"/>
      <c r="E27" s="44" t="s">
        <v>5</v>
      </c>
      <c r="F27" s="48">
        <f>0.00774+0.078+0.0516+0.0407</f>
        <v>0.17803999999999998</v>
      </c>
      <c r="L27" s="19"/>
      <c r="M27" s="20"/>
      <c r="N27" s="20" t="s">
        <v>42</v>
      </c>
      <c r="Q27" s="26"/>
      <c r="T27" s="20"/>
      <c r="V27" s="20"/>
      <c r="X27" s="20"/>
    </row>
    <row r="28" spans="1:24" s="4" customFormat="1" ht="21.95" customHeight="1" x14ac:dyDescent="0.25">
      <c r="A28" s="44" t="s">
        <v>11</v>
      </c>
      <c r="B28" s="98" t="s">
        <v>43</v>
      </c>
      <c r="C28" s="98"/>
      <c r="D28" s="98"/>
      <c r="E28" s="44" t="s">
        <v>5</v>
      </c>
      <c r="F28" s="48">
        <v>8.8520000000000001E-2</v>
      </c>
      <c r="L28" s="19"/>
      <c r="M28" s="20"/>
      <c r="N28" s="20" t="s">
        <v>43</v>
      </c>
      <c r="Q28" s="26"/>
      <c r="T28" s="20"/>
      <c r="V28" s="20"/>
      <c r="X28" s="20"/>
    </row>
    <row r="29" spans="1:24" s="4" customFormat="1" ht="21.95" customHeight="1" x14ac:dyDescent="0.25">
      <c r="A29" s="44" t="s">
        <v>140</v>
      </c>
      <c r="B29" s="98" t="s">
        <v>44</v>
      </c>
      <c r="C29" s="98"/>
      <c r="D29" s="98"/>
      <c r="E29" s="44" t="s">
        <v>5</v>
      </c>
      <c r="F29" s="48">
        <f>0.49167+0.2744</f>
        <v>0.76607000000000003</v>
      </c>
      <c r="L29" s="19"/>
      <c r="M29" s="20"/>
      <c r="N29" s="20" t="s">
        <v>44</v>
      </c>
      <c r="Q29" s="26"/>
      <c r="T29" s="20"/>
      <c r="V29" s="20"/>
      <c r="X29" s="20"/>
    </row>
    <row r="30" spans="1:24" s="4" customFormat="1" ht="21.95" customHeight="1" x14ac:dyDescent="0.25">
      <c r="A30" s="44" t="s">
        <v>141</v>
      </c>
      <c r="B30" s="98" t="s">
        <v>45</v>
      </c>
      <c r="C30" s="98"/>
      <c r="D30" s="98"/>
      <c r="E30" s="44" t="s">
        <v>9</v>
      </c>
      <c r="F30" s="46">
        <f>0.2576+0.1008+0.33264+19.8</f>
        <v>20.491040000000002</v>
      </c>
      <c r="L30" s="19"/>
      <c r="M30" s="20"/>
      <c r="N30" s="20" t="s">
        <v>45</v>
      </c>
      <c r="Q30" s="26"/>
      <c r="T30" s="20"/>
      <c r="V30" s="20"/>
      <c r="X30" s="20"/>
    </row>
    <row r="31" spans="1:24" s="4" customFormat="1" ht="21.95" customHeight="1" x14ac:dyDescent="0.25">
      <c r="A31" s="44" t="s">
        <v>13</v>
      </c>
      <c r="B31" s="98" t="s">
        <v>46</v>
      </c>
      <c r="C31" s="98"/>
      <c r="D31" s="98"/>
      <c r="E31" s="44" t="s">
        <v>12</v>
      </c>
      <c r="F31" s="46">
        <v>2.0706000000000002</v>
      </c>
      <c r="L31" s="19"/>
      <c r="M31" s="20"/>
      <c r="N31" s="20" t="s">
        <v>46</v>
      </c>
      <c r="Q31" s="26"/>
      <c r="T31" s="20"/>
      <c r="V31" s="20"/>
      <c r="X31" s="20"/>
    </row>
    <row r="32" spans="1:24" s="4" customFormat="1" ht="21.95" customHeight="1" x14ac:dyDescent="0.25">
      <c r="A32" s="44" t="s">
        <v>14</v>
      </c>
      <c r="B32" s="98" t="s">
        <v>47</v>
      </c>
      <c r="C32" s="98"/>
      <c r="D32" s="98"/>
      <c r="E32" s="44" t="s">
        <v>12</v>
      </c>
      <c r="F32" s="46">
        <v>8.3027999999999995</v>
      </c>
      <c r="L32" s="19"/>
      <c r="M32" s="20"/>
      <c r="N32" s="20" t="s">
        <v>47</v>
      </c>
      <c r="Q32" s="26"/>
      <c r="T32" s="20"/>
      <c r="V32" s="20"/>
      <c r="X32" s="20"/>
    </row>
    <row r="33" spans="1:24" s="4" customFormat="1" ht="21.95" customHeight="1" x14ac:dyDescent="0.25">
      <c r="A33" s="44" t="s">
        <v>15</v>
      </c>
      <c r="B33" s="98" t="s">
        <v>43</v>
      </c>
      <c r="C33" s="98"/>
      <c r="D33" s="98"/>
      <c r="E33" s="44" t="s">
        <v>5</v>
      </c>
      <c r="F33" s="47">
        <v>3.4000000000000002E-2</v>
      </c>
      <c r="L33" s="19"/>
      <c r="M33" s="20"/>
      <c r="N33" s="20" t="s">
        <v>43</v>
      </c>
      <c r="Q33" s="26"/>
      <c r="T33" s="20"/>
      <c r="V33" s="20"/>
      <c r="X33" s="20"/>
    </row>
    <row r="34" spans="1:24" s="4" customFormat="1" ht="21.95" customHeight="1" x14ac:dyDescent="0.25">
      <c r="A34" s="44" t="s">
        <v>16</v>
      </c>
      <c r="B34" s="98" t="s">
        <v>46</v>
      </c>
      <c r="C34" s="98"/>
      <c r="D34" s="98"/>
      <c r="E34" s="44" t="s">
        <v>12</v>
      </c>
      <c r="F34" s="46">
        <f>0.8262+2.754+2.0706</f>
        <v>5.6508000000000003</v>
      </c>
      <c r="L34" s="19"/>
      <c r="M34" s="20"/>
      <c r="N34" s="20" t="s">
        <v>46</v>
      </c>
      <c r="Q34" s="26"/>
      <c r="T34" s="20"/>
      <c r="V34" s="20"/>
      <c r="X34" s="20"/>
    </row>
    <row r="35" spans="1:24" s="4" customFormat="1" ht="21.95" customHeight="1" x14ac:dyDescent="0.25">
      <c r="A35" s="44" t="s">
        <v>142</v>
      </c>
      <c r="B35" s="98" t="s">
        <v>51</v>
      </c>
      <c r="C35" s="98"/>
      <c r="D35" s="98"/>
      <c r="E35" s="44" t="s">
        <v>17</v>
      </c>
      <c r="F35" s="49">
        <v>3</v>
      </c>
      <c r="L35" s="19"/>
      <c r="M35" s="20"/>
      <c r="N35" s="20" t="s">
        <v>51</v>
      </c>
      <c r="Q35" s="26"/>
      <c r="T35" s="20"/>
      <c r="V35" s="20"/>
      <c r="X35" s="20"/>
    </row>
    <row r="36" spans="1:24" s="4" customFormat="1" ht="21.95" customHeight="1" x14ac:dyDescent="0.25">
      <c r="A36" s="44" t="s">
        <v>18</v>
      </c>
      <c r="B36" s="98" t="s">
        <v>53</v>
      </c>
      <c r="C36" s="98"/>
      <c r="D36" s="98"/>
      <c r="E36" s="44" t="s">
        <v>12</v>
      </c>
      <c r="F36" s="50">
        <v>2.7</v>
      </c>
      <c r="L36" s="19"/>
      <c r="M36" s="20"/>
      <c r="N36" s="20" t="s">
        <v>53</v>
      </c>
      <c r="Q36" s="26"/>
      <c r="T36" s="20"/>
      <c r="V36" s="20"/>
      <c r="X36" s="20"/>
    </row>
    <row r="37" spans="1:24" s="4" customFormat="1" ht="21.95" customHeight="1" x14ac:dyDescent="0.25">
      <c r="A37" s="44" t="s">
        <v>143</v>
      </c>
      <c r="B37" s="98" t="s">
        <v>54</v>
      </c>
      <c r="C37" s="98"/>
      <c r="D37" s="98"/>
      <c r="E37" s="44" t="s">
        <v>9</v>
      </c>
      <c r="F37" s="48">
        <v>0.48608000000000001</v>
      </c>
      <c r="L37" s="19"/>
      <c r="M37" s="20"/>
      <c r="N37" s="20" t="s">
        <v>54</v>
      </c>
      <c r="Q37" s="26"/>
      <c r="T37" s="20"/>
      <c r="V37" s="20"/>
      <c r="X37" s="20"/>
    </row>
    <row r="38" spans="1:24" s="4" customFormat="1" ht="21.95" customHeight="1" x14ac:dyDescent="0.25">
      <c r="A38" s="44" t="s">
        <v>19</v>
      </c>
      <c r="B38" s="98" t="s">
        <v>45</v>
      </c>
      <c r="C38" s="98"/>
      <c r="D38" s="98"/>
      <c r="E38" s="44" t="s">
        <v>9</v>
      </c>
      <c r="F38" s="48">
        <v>0.33263999999999999</v>
      </c>
      <c r="L38" s="19"/>
      <c r="M38" s="20"/>
      <c r="N38" s="20" t="s">
        <v>45</v>
      </c>
      <c r="Q38" s="26"/>
      <c r="T38" s="20"/>
      <c r="V38" s="20"/>
      <c r="X38" s="20"/>
    </row>
    <row r="39" spans="1:24" s="4" customFormat="1" ht="21.95" customHeight="1" x14ac:dyDescent="0.25">
      <c r="A39" s="44" t="s">
        <v>20</v>
      </c>
      <c r="B39" s="98" t="s">
        <v>47</v>
      </c>
      <c r="C39" s="98"/>
      <c r="D39" s="98"/>
      <c r="E39" s="44" t="s">
        <v>12</v>
      </c>
      <c r="F39" s="46">
        <v>8.3027999999999995</v>
      </c>
      <c r="L39" s="19"/>
      <c r="M39" s="20"/>
      <c r="N39" s="20" t="s">
        <v>47</v>
      </c>
      <c r="Q39" s="26"/>
      <c r="T39" s="20"/>
      <c r="V39" s="20"/>
      <c r="X39" s="20"/>
    </row>
    <row r="40" spans="1:24" s="4" customFormat="1" ht="21.95" customHeight="1" x14ac:dyDescent="0.25">
      <c r="A40" s="44" t="s">
        <v>144</v>
      </c>
      <c r="B40" s="98" t="s">
        <v>55</v>
      </c>
      <c r="C40" s="98"/>
      <c r="D40" s="98"/>
      <c r="E40" s="44" t="s">
        <v>12</v>
      </c>
      <c r="F40" s="50">
        <v>2.4</v>
      </c>
      <c r="L40" s="19"/>
      <c r="M40" s="20"/>
      <c r="N40" s="20" t="s">
        <v>55</v>
      </c>
      <c r="Q40" s="26"/>
      <c r="T40" s="20"/>
      <c r="V40" s="20"/>
      <c r="X40" s="20"/>
    </row>
    <row r="41" spans="1:24" s="4" customFormat="1" ht="21.95" customHeight="1" x14ac:dyDescent="0.25">
      <c r="A41" s="44" t="s">
        <v>21</v>
      </c>
      <c r="B41" s="98" t="s">
        <v>57</v>
      </c>
      <c r="C41" s="98"/>
      <c r="D41" s="98"/>
      <c r="E41" s="44" t="s">
        <v>9</v>
      </c>
      <c r="F41" s="51">
        <v>5.33</v>
      </c>
      <c r="L41" s="19"/>
      <c r="M41" s="20"/>
      <c r="N41" s="20" t="s">
        <v>57</v>
      </c>
      <c r="Q41" s="26"/>
      <c r="T41" s="20"/>
      <c r="V41" s="20"/>
      <c r="X41" s="20"/>
    </row>
    <row r="42" spans="1:24" s="4" customFormat="1" ht="21.95" customHeight="1" x14ac:dyDescent="0.25">
      <c r="A42" s="44" t="s">
        <v>145</v>
      </c>
      <c r="B42" s="98" t="s">
        <v>61</v>
      </c>
      <c r="C42" s="98"/>
      <c r="D42" s="98"/>
      <c r="E42" s="44" t="s">
        <v>62</v>
      </c>
      <c r="F42" s="49">
        <v>1</v>
      </c>
      <c r="L42" s="19"/>
      <c r="M42" s="20"/>
      <c r="N42" s="20" t="s">
        <v>61</v>
      </c>
      <c r="Q42" s="26"/>
      <c r="T42" s="20"/>
      <c r="V42" s="20"/>
      <c r="X42" s="20"/>
    </row>
    <row r="43" spans="1:24" s="4" customFormat="1" ht="21.95" customHeight="1" x14ac:dyDescent="0.25">
      <c r="A43" s="44" t="s">
        <v>22</v>
      </c>
      <c r="B43" s="98" t="s">
        <v>64</v>
      </c>
      <c r="C43" s="98"/>
      <c r="D43" s="98"/>
      <c r="E43" s="44" t="s">
        <v>62</v>
      </c>
      <c r="F43" s="49">
        <v>1</v>
      </c>
      <c r="L43" s="19"/>
      <c r="M43" s="20"/>
      <c r="N43" s="20" t="s">
        <v>64</v>
      </c>
      <c r="Q43" s="26"/>
      <c r="T43" s="20"/>
      <c r="V43" s="20"/>
      <c r="X43" s="20"/>
    </row>
    <row r="44" spans="1:24" s="4" customFormat="1" ht="21.95" customHeight="1" x14ac:dyDescent="0.25">
      <c r="A44" s="44" t="s">
        <v>23</v>
      </c>
      <c r="B44" s="98" t="s">
        <v>66</v>
      </c>
      <c r="C44" s="98"/>
      <c r="D44" s="98"/>
      <c r="E44" s="44" t="s">
        <v>62</v>
      </c>
      <c r="F44" s="49">
        <v>1</v>
      </c>
      <c r="L44" s="19"/>
      <c r="M44" s="20"/>
      <c r="N44" s="20" t="s">
        <v>66</v>
      </c>
      <c r="Q44" s="26"/>
      <c r="T44" s="20"/>
      <c r="V44" s="20"/>
      <c r="X44" s="20"/>
    </row>
    <row r="45" spans="1:24" s="4" customFormat="1" ht="21.95" customHeight="1" x14ac:dyDescent="0.25">
      <c r="A45" s="44" t="s">
        <v>24</v>
      </c>
      <c r="B45" s="98" t="s">
        <v>68</v>
      </c>
      <c r="C45" s="98"/>
      <c r="D45" s="98"/>
      <c r="E45" s="44" t="s">
        <v>62</v>
      </c>
      <c r="F45" s="49">
        <v>1</v>
      </c>
      <c r="L45" s="19"/>
      <c r="M45" s="20"/>
      <c r="N45" s="20" t="s">
        <v>68</v>
      </c>
      <c r="Q45" s="26"/>
      <c r="T45" s="20"/>
      <c r="V45" s="20"/>
      <c r="X45" s="20"/>
    </row>
    <row r="46" spans="1:24" s="4" customFormat="1" ht="21.95" customHeight="1" x14ac:dyDescent="0.25">
      <c r="A46" s="44" t="s">
        <v>25</v>
      </c>
      <c r="B46" s="98" t="s">
        <v>70</v>
      </c>
      <c r="C46" s="98"/>
      <c r="D46" s="98"/>
      <c r="E46" s="44" t="s">
        <v>62</v>
      </c>
      <c r="F46" s="49">
        <v>8</v>
      </c>
      <c r="L46" s="19"/>
      <c r="M46" s="20"/>
      <c r="N46" s="20" t="s">
        <v>70</v>
      </c>
      <c r="Q46" s="26"/>
      <c r="T46" s="20"/>
      <c r="V46" s="20"/>
      <c r="X46" s="20"/>
    </row>
    <row r="47" spans="1:24" s="4" customFormat="1" ht="21.95" customHeight="1" x14ac:dyDescent="0.25">
      <c r="A47" s="44" t="s">
        <v>146</v>
      </c>
      <c r="B47" s="98" t="s">
        <v>72</v>
      </c>
      <c r="C47" s="98"/>
      <c r="D47" s="98"/>
      <c r="E47" s="44" t="s">
        <v>30</v>
      </c>
      <c r="F47" s="49">
        <v>7120</v>
      </c>
      <c r="L47" s="19"/>
      <c r="M47" s="20"/>
      <c r="N47" s="20" t="s">
        <v>72</v>
      </c>
      <c r="Q47" s="26"/>
      <c r="T47" s="20"/>
      <c r="V47" s="20"/>
      <c r="X47" s="20"/>
    </row>
    <row r="48" spans="1:24" s="4" customFormat="1" ht="21.95" customHeight="1" x14ac:dyDescent="0.25">
      <c r="A48" s="44" t="s">
        <v>147</v>
      </c>
      <c r="B48" s="98" t="s">
        <v>74</v>
      </c>
      <c r="C48" s="98"/>
      <c r="D48" s="98"/>
      <c r="E48" s="44" t="s">
        <v>5</v>
      </c>
      <c r="F48" s="46">
        <v>5.9721000000000002</v>
      </c>
      <c r="L48" s="19"/>
      <c r="M48" s="20"/>
      <c r="N48" s="20" t="s">
        <v>74</v>
      </c>
      <c r="Q48" s="26"/>
      <c r="T48" s="20"/>
      <c r="V48" s="20"/>
      <c r="X48" s="20"/>
    </row>
    <row r="49" spans="1:24" s="4" customFormat="1" ht="21.95" customHeight="1" x14ac:dyDescent="0.25">
      <c r="A49" s="44" t="s">
        <v>26</v>
      </c>
      <c r="B49" s="98" t="s">
        <v>76</v>
      </c>
      <c r="C49" s="98"/>
      <c r="D49" s="98"/>
      <c r="E49" s="44" t="s">
        <v>5</v>
      </c>
      <c r="F49" s="47">
        <v>2.1000000000000001E-2</v>
      </c>
      <c r="L49" s="19"/>
      <c r="M49" s="20"/>
      <c r="N49" s="20" t="s">
        <v>76</v>
      </c>
      <c r="Q49" s="26"/>
      <c r="T49" s="20"/>
      <c r="V49" s="20"/>
      <c r="X49" s="20"/>
    </row>
    <row r="50" spans="1:24" s="4" customFormat="1" ht="21.95" customHeight="1" x14ac:dyDescent="0.25">
      <c r="A50" s="44" t="s">
        <v>148</v>
      </c>
      <c r="B50" s="98" t="s">
        <v>77</v>
      </c>
      <c r="C50" s="98"/>
      <c r="D50" s="98"/>
      <c r="E50" s="44" t="s">
        <v>9</v>
      </c>
      <c r="F50" s="49">
        <v>8</v>
      </c>
      <c r="L50" s="19"/>
      <c r="M50" s="20"/>
      <c r="N50" s="20" t="s">
        <v>77</v>
      </c>
      <c r="Q50" s="26"/>
      <c r="T50" s="20"/>
      <c r="V50" s="20"/>
      <c r="X50" s="20"/>
    </row>
    <row r="51" spans="1:24" s="4" customFormat="1" ht="21.95" customHeight="1" x14ac:dyDescent="0.25">
      <c r="A51" s="44" t="s">
        <v>27</v>
      </c>
      <c r="B51" s="98" t="s">
        <v>78</v>
      </c>
      <c r="C51" s="98"/>
      <c r="D51" s="98"/>
      <c r="E51" s="44" t="s">
        <v>9</v>
      </c>
      <c r="F51" s="51">
        <f>9.18+48.2</f>
        <v>57.38</v>
      </c>
      <c r="L51" s="19"/>
      <c r="M51" s="20"/>
      <c r="N51" s="20" t="s">
        <v>78</v>
      </c>
      <c r="Q51" s="26"/>
      <c r="T51" s="20"/>
      <c r="V51" s="20"/>
      <c r="X51" s="20"/>
    </row>
    <row r="52" spans="1:24" s="4" customFormat="1" ht="21.95" customHeight="1" x14ac:dyDescent="0.25">
      <c r="A52" s="44" t="s">
        <v>149</v>
      </c>
      <c r="B52" s="98" t="s">
        <v>79</v>
      </c>
      <c r="C52" s="98"/>
      <c r="D52" s="98"/>
      <c r="E52" s="44" t="s">
        <v>9</v>
      </c>
      <c r="F52" s="50">
        <f>4.9+14.52</f>
        <v>19.420000000000002</v>
      </c>
      <c r="L52" s="19"/>
      <c r="M52" s="20"/>
      <c r="N52" s="20" t="s">
        <v>79</v>
      </c>
      <c r="Q52" s="26"/>
      <c r="T52" s="20"/>
      <c r="V52" s="20"/>
      <c r="X52" s="20"/>
    </row>
    <row r="53" spans="1:24" s="4" customFormat="1" ht="21.95" customHeight="1" x14ac:dyDescent="0.25">
      <c r="A53" s="44" t="s">
        <v>28</v>
      </c>
      <c r="B53" s="98" t="s">
        <v>77</v>
      </c>
      <c r="C53" s="98"/>
      <c r="D53" s="98"/>
      <c r="E53" s="44" t="s">
        <v>9</v>
      </c>
      <c r="F53" s="50">
        <v>22.5</v>
      </c>
      <c r="L53" s="19"/>
      <c r="M53" s="20"/>
      <c r="N53" s="20" t="s">
        <v>77</v>
      </c>
      <c r="Q53" s="26"/>
      <c r="T53" s="20"/>
      <c r="V53" s="20"/>
      <c r="X53" s="20"/>
    </row>
    <row r="54" spans="1:24" s="4" customFormat="1" ht="21.95" customHeight="1" x14ac:dyDescent="0.25">
      <c r="A54" s="44" t="s">
        <v>29</v>
      </c>
      <c r="B54" s="98" t="s">
        <v>82</v>
      </c>
      <c r="C54" s="98"/>
      <c r="D54" s="98"/>
      <c r="E54" s="44" t="s">
        <v>5</v>
      </c>
      <c r="F54" s="48">
        <v>8.3519999999999997E-2</v>
      </c>
      <c r="L54" s="19"/>
      <c r="M54" s="20"/>
      <c r="N54" s="20" t="s">
        <v>82</v>
      </c>
      <c r="Q54" s="26"/>
      <c r="T54" s="20"/>
      <c r="V54" s="20"/>
      <c r="X54" s="20"/>
    </row>
    <row r="55" spans="1:24" s="4" customFormat="1" ht="21.95" customHeight="1" x14ac:dyDescent="0.25">
      <c r="A55" s="44" t="s">
        <v>48</v>
      </c>
      <c r="B55" s="98" t="s">
        <v>83</v>
      </c>
      <c r="C55" s="98"/>
      <c r="D55" s="98"/>
      <c r="E55" s="44" t="s">
        <v>34</v>
      </c>
      <c r="F55" s="46">
        <v>1.2527999999999999</v>
      </c>
      <c r="L55" s="19"/>
      <c r="M55" s="20"/>
      <c r="N55" s="20" t="s">
        <v>83</v>
      </c>
      <c r="Q55" s="26"/>
      <c r="T55" s="20"/>
      <c r="V55" s="20"/>
      <c r="X55" s="20"/>
    </row>
    <row r="56" spans="1:24" s="4" customFormat="1" ht="21.95" customHeight="1" x14ac:dyDescent="0.25">
      <c r="A56" s="44" t="s">
        <v>150</v>
      </c>
      <c r="B56" s="98" t="s">
        <v>84</v>
      </c>
      <c r="C56" s="98"/>
      <c r="D56" s="98"/>
      <c r="E56" s="44" t="s">
        <v>9</v>
      </c>
      <c r="F56" s="51">
        <v>15.87</v>
      </c>
      <c r="L56" s="19"/>
      <c r="M56" s="20"/>
      <c r="N56" s="20" t="s">
        <v>84</v>
      </c>
      <c r="Q56" s="26"/>
      <c r="T56" s="20"/>
      <c r="V56" s="20"/>
      <c r="X56" s="20"/>
    </row>
    <row r="57" spans="1:24" s="4" customFormat="1" ht="21.95" customHeight="1" x14ac:dyDescent="0.25">
      <c r="A57" s="44" t="s">
        <v>49</v>
      </c>
      <c r="B57" s="98" t="s">
        <v>85</v>
      </c>
      <c r="C57" s="98"/>
      <c r="D57" s="98"/>
      <c r="E57" s="44" t="s">
        <v>9</v>
      </c>
      <c r="F57" s="51">
        <v>27.54</v>
      </c>
      <c r="L57" s="19"/>
      <c r="M57" s="20"/>
      <c r="N57" s="20" t="s">
        <v>85</v>
      </c>
      <c r="Q57" s="26"/>
      <c r="T57" s="20"/>
      <c r="V57" s="20"/>
      <c r="X57" s="20"/>
    </row>
    <row r="58" spans="1:24" s="4" customFormat="1" ht="21.95" customHeight="1" x14ac:dyDescent="0.25">
      <c r="A58" s="44" t="s">
        <v>151</v>
      </c>
      <c r="B58" s="98" t="s">
        <v>54</v>
      </c>
      <c r="C58" s="98"/>
      <c r="D58" s="98"/>
      <c r="E58" s="44" t="s">
        <v>9</v>
      </c>
      <c r="F58" s="50">
        <v>39.6</v>
      </c>
      <c r="L58" s="19"/>
      <c r="M58" s="20"/>
      <c r="N58" s="20" t="s">
        <v>54</v>
      </c>
      <c r="Q58" s="26"/>
      <c r="T58" s="20"/>
      <c r="V58" s="20"/>
      <c r="X58" s="20"/>
    </row>
    <row r="59" spans="1:24" s="4" customFormat="1" ht="21.95" customHeight="1" x14ac:dyDescent="0.25">
      <c r="A59" s="44" t="s">
        <v>50</v>
      </c>
      <c r="B59" s="98" t="s">
        <v>86</v>
      </c>
      <c r="C59" s="98"/>
      <c r="D59" s="98"/>
      <c r="E59" s="44" t="s">
        <v>12</v>
      </c>
      <c r="F59" s="49">
        <v>198</v>
      </c>
      <c r="L59" s="19"/>
      <c r="M59" s="20"/>
      <c r="N59" s="20" t="s">
        <v>86</v>
      </c>
      <c r="Q59" s="26"/>
      <c r="T59" s="20"/>
      <c r="V59" s="20"/>
      <c r="X59" s="20"/>
    </row>
    <row r="60" spans="1:24" s="4" customFormat="1" ht="21.95" customHeight="1" x14ac:dyDescent="0.25">
      <c r="A60" s="44" t="s">
        <v>152</v>
      </c>
      <c r="B60" s="98" t="s">
        <v>88</v>
      </c>
      <c r="C60" s="98"/>
      <c r="D60" s="98"/>
      <c r="E60" s="44" t="s">
        <v>9</v>
      </c>
      <c r="F60" s="51">
        <v>21.96</v>
      </c>
      <c r="L60" s="19"/>
      <c r="M60" s="20"/>
      <c r="N60" s="20" t="s">
        <v>88</v>
      </c>
      <c r="Q60" s="26"/>
      <c r="T60" s="20"/>
      <c r="V60" s="20"/>
      <c r="X60" s="20"/>
    </row>
    <row r="61" spans="1:24" s="4" customFormat="1" ht="21.95" customHeight="1" x14ac:dyDescent="0.25">
      <c r="A61" s="44" t="s">
        <v>52</v>
      </c>
      <c r="B61" s="98" t="s">
        <v>91</v>
      </c>
      <c r="C61" s="98"/>
      <c r="D61" s="98"/>
      <c r="E61" s="44" t="s">
        <v>5</v>
      </c>
      <c r="F61" s="46">
        <f>0.1104+0.16674+0.16674+0.10334+0.1822+0.2388+0.07908+0.17484</f>
        <v>1.22214</v>
      </c>
      <c r="L61" s="19"/>
      <c r="M61" s="20"/>
      <c r="N61" s="20" t="s">
        <v>91</v>
      </c>
      <c r="Q61" s="26"/>
      <c r="T61" s="20"/>
      <c r="V61" s="20"/>
      <c r="X61" s="20"/>
    </row>
    <row r="62" spans="1:24" s="4" customFormat="1" ht="21.95" customHeight="1" x14ac:dyDescent="0.25">
      <c r="A62" s="44" t="s">
        <v>153</v>
      </c>
      <c r="B62" s="98" t="s">
        <v>94</v>
      </c>
      <c r="C62" s="98"/>
      <c r="D62" s="98"/>
      <c r="E62" s="44" t="s">
        <v>5</v>
      </c>
      <c r="F62" s="48">
        <f>0.07638+0.07908</f>
        <v>0.15545999999999999</v>
      </c>
      <c r="L62" s="19"/>
      <c r="M62" s="20"/>
      <c r="N62" s="20" t="s">
        <v>94</v>
      </c>
      <c r="Q62" s="26"/>
      <c r="T62" s="20"/>
      <c r="V62" s="20"/>
      <c r="X62" s="20"/>
    </row>
    <row r="63" spans="1:24" s="4" customFormat="1" ht="21.95" customHeight="1" x14ac:dyDescent="0.25">
      <c r="A63" s="44" t="s">
        <v>154</v>
      </c>
      <c r="B63" s="98" t="s">
        <v>91</v>
      </c>
      <c r="C63" s="98"/>
      <c r="D63" s="98"/>
      <c r="E63" s="44" t="s">
        <v>5</v>
      </c>
      <c r="F63" s="46">
        <v>0.1822</v>
      </c>
      <c r="L63" s="19"/>
      <c r="M63" s="20"/>
      <c r="N63" s="20" t="s">
        <v>91</v>
      </c>
      <c r="Q63" s="26"/>
      <c r="T63" s="20"/>
      <c r="V63" s="20"/>
      <c r="X63" s="20"/>
    </row>
    <row r="64" spans="1:24" s="4" customFormat="1" ht="21.95" customHeight="1" x14ac:dyDescent="0.25">
      <c r="A64" s="44" t="s">
        <v>155</v>
      </c>
      <c r="B64" s="98" t="s">
        <v>100</v>
      </c>
      <c r="C64" s="98"/>
      <c r="D64" s="98"/>
      <c r="E64" s="44" t="s">
        <v>9</v>
      </c>
      <c r="F64" s="51">
        <v>20.64</v>
      </c>
      <c r="L64" s="19"/>
      <c r="M64" s="20"/>
      <c r="N64" s="20" t="s">
        <v>100</v>
      </c>
      <c r="Q64" s="26"/>
      <c r="T64" s="20"/>
      <c r="V64" s="20"/>
      <c r="X64" s="20"/>
    </row>
    <row r="65" spans="1:24" s="4" customFormat="1" ht="21.95" customHeight="1" x14ac:dyDescent="0.25">
      <c r="A65" s="44" t="s">
        <v>56</v>
      </c>
      <c r="B65" s="98" t="s">
        <v>102</v>
      </c>
      <c r="C65" s="98"/>
      <c r="D65" s="98"/>
      <c r="E65" s="44" t="s">
        <v>9</v>
      </c>
      <c r="F65" s="50">
        <v>4.2</v>
      </c>
      <c r="L65" s="19"/>
      <c r="M65" s="20"/>
      <c r="N65" s="20" t="s">
        <v>102</v>
      </c>
      <c r="Q65" s="26"/>
      <c r="T65" s="20"/>
      <c r="V65" s="20"/>
      <c r="X65" s="20"/>
    </row>
    <row r="66" spans="1:24" s="4" customFormat="1" ht="21.95" customHeight="1" x14ac:dyDescent="0.25">
      <c r="A66" s="44" t="s">
        <v>156</v>
      </c>
      <c r="B66" s="98" t="s">
        <v>104</v>
      </c>
      <c r="C66" s="98"/>
      <c r="D66" s="98"/>
      <c r="E66" s="44" t="s">
        <v>9</v>
      </c>
      <c r="F66" s="51">
        <v>3.62</v>
      </c>
      <c r="L66" s="19"/>
      <c r="M66" s="20"/>
      <c r="N66" s="20" t="s">
        <v>104</v>
      </c>
      <c r="Q66" s="26"/>
      <c r="T66" s="20"/>
      <c r="V66" s="20"/>
      <c r="X66" s="20"/>
    </row>
    <row r="67" spans="1:24" s="4" customFormat="1" ht="21.95" customHeight="1" x14ac:dyDescent="0.25">
      <c r="A67" s="44" t="s">
        <v>58</v>
      </c>
      <c r="B67" s="98" t="s">
        <v>106</v>
      </c>
      <c r="C67" s="98"/>
      <c r="D67" s="98"/>
      <c r="E67" s="44" t="s">
        <v>9</v>
      </c>
      <c r="F67" s="51">
        <v>1.68</v>
      </c>
      <c r="L67" s="19"/>
      <c r="M67" s="20"/>
      <c r="N67" s="20" t="s">
        <v>106</v>
      </c>
      <c r="Q67" s="26"/>
      <c r="T67" s="20"/>
      <c r="V67" s="20"/>
      <c r="X67" s="20"/>
    </row>
    <row r="68" spans="1:24" s="4" customFormat="1" ht="21.95" customHeight="1" x14ac:dyDescent="0.25">
      <c r="A68" s="44" t="s">
        <v>157</v>
      </c>
      <c r="B68" s="98" t="s">
        <v>108</v>
      </c>
      <c r="C68" s="98"/>
      <c r="D68" s="98"/>
      <c r="E68" s="44" t="s">
        <v>9</v>
      </c>
      <c r="F68" s="51">
        <v>1.92</v>
      </c>
      <c r="L68" s="19"/>
      <c r="M68" s="20"/>
      <c r="N68" s="20" t="s">
        <v>108</v>
      </c>
      <c r="Q68" s="26"/>
      <c r="T68" s="20"/>
      <c r="V68" s="20"/>
      <c r="X68" s="20"/>
    </row>
    <row r="69" spans="1:24" s="4" customFormat="1" ht="21.95" customHeight="1" x14ac:dyDescent="0.25">
      <c r="A69" s="44" t="s">
        <v>59</v>
      </c>
      <c r="B69" s="98" t="s">
        <v>110</v>
      </c>
      <c r="C69" s="98"/>
      <c r="D69" s="98"/>
      <c r="E69" s="44" t="s">
        <v>9</v>
      </c>
      <c r="F69" s="50">
        <v>4.5</v>
      </c>
      <c r="L69" s="19"/>
      <c r="M69" s="20"/>
      <c r="N69" s="20" t="s">
        <v>110</v>
      </c>
      <c r="Q69" s="26"/>
      <c r="T69" s="20"/>
      <c r="V69" s="20"/>
      <c r="X69" s="20"/>
    </row>
    <row r="70" spans="1:24" s="4" customFormat="1" ht="21.95" customHeight="1" x14ac:dyDescent="0.25">
      <c r="A70" s="44" t="s">
        <v>158</v>
      </c>
      <c r="B70" s="98" t="s">
        <v>112</v>
      </c>
      <c r="C70" s="98"/>
      <c r="D70" s="98"/>
      <c r="E70" s="44" t="s">
        <v>9</v>
      </c>
      <c r="F70" s="51">
        <v>0.86</v>
      </c>
      <c r="L70" s="19"/>
      <c r="M70" s="20"/>
      <c r="N70" s="20" t="s">
        <v>112</v>
      </c>
      <c r="Q70" s="26"/>
      <c r="T70" s="20"/>
      <c r="V70" s="20"/>
      <c r="X70" s="20"/>
    </row>
    <row r="71" spans="1:24" s="4" customFormat="1" ht="21.95" customHeight="1" x14ac:dyDescent="0.25">
      <c r="A71" s="44" t="s">
        <v>159</v>
      </c>
      <c r="B71" s="98" t="s">
        <v>114</v>
      </c>
      <c r="C71" s="98"/>
      <c r="D71" s="98"/>
      <c r="E71" s="44" t="s">
        <v>9</v>
      </c>
      <c r="F71" s="50">
        <v>3.2</v>
      </c>
      <c r="L71" s="19"/>
      <c r="M71" s="20"/>
      <c r="N71" s="20" t="s">
        <v>114</v>
      </c>
      <c r="Q71" s="26"/>
      <c r="T71" s="20"/>
      <c r="V71" s="20"/>
      <c r="X71" s="20"/>
    </row>
    <row r="72" spans="1:24" s="4" customFormat="1" ht="21.95" customHeight="1" x14ac:dyDescent="0.25">
      <c r="A72" s="44" t="s">
        <v>60</v>
      </c>
      <c r="B72" s="98" t="s">
        <v>116</v>
      </c>
      <c r="C72" s="98"/>
      <c r="D72" s="98"/>
      <c r="E72" s="44" t="s">
        <v>9</v>
      </c>
      <c r="F72" s="50">
        <v>0.6</v>
      </c>
      <c r="L72" s="19"/>
      <c r="M72" s="20"/>
      <c r="N72" s="20" t="s">
        <v>116</v>
      </c>
      <c r="Q72" s="26"/>
      <c r="T72" s="20"/>
      <c r="V72" s="20"/>
      <c r="X72" s="20"/>
    </row>
    <row r="73" spans="1:24" s="4" customFormat="1" ht="21.95" customHeight="1" x14ac:dyDescent="0.25">
      <c r="A73" s="44" t="s">
        <v>63</v>
      </c>
      <c r="B73" s="98" t="s">
        <v>118</v>
      </c>
      <c r="C73" s="98"/>
      <c r="D73" s="98"/>
      <c r="E73" s="44" t="s">
        <v>9</v>
      </c>
      <c r="F73" s="50">
        <v>28.6</v>
      </c>
      <c r="L73" s="19"/>
      <c r="M73" s="20"/>
      <c r="N73" s="20" t="s">
        <v>118</v>
      </c>
      <c r="Q73" s="26"/>
      <c r="T73" s="20"/>
      <c r="V73" s="20"/>
      <c r="X73" s="20"/>
    </row>
    <row r="74" spans="1:24" s="4" customFormat="1" ht="21.95" customHeight="1" x14ac:dyDescent="0.25">
      <c r="A74" s="44" t="s">
        <v>65</v>
      </c>
      <c r="B74" s="98" t="s">
        <v>120</v>
      </c>
      <c r="C74" s="98"/>
      <c r="D74" s="98"/>
      <c r="E74" s="44" t="s">
        <v>9</v>
      </c>
      <c r="F74" s="47">
        <v>6.024</v>
      </c>
      <c r="L74" s="19"/>
      <c r="M74" s="20"/>
      <c r="N74" s="20" t="s">
        <v>120</v>
      </c>
      <c r="Q74" s="26"/>
      <c r="T74" s="20"/>
      <c r="V74" s="20"/>
      <c r="X74" s="20"/>
    </row>
    <row r="75" spans="1:24" s="4" customFormat="1" ht="21.95" customHeight="1" x14ac:dyDescent="0.25">
      <c r="A75" s="44" t="s">
        <v>67</v>
      </c>
      <c r="B75" s="98" t="s">
        <v>122</v>
      </c>
      <c r="C75" s="98"/>
      <c r="D75" s="98"/>
      <c r="E75" s="44" t="s">
        <v>9</v>
      </c>
      <c r="F75" s="49">
        <v>30</v>
      </c>
      <c r="L75" s="19"/>
      <c r="M75" s="20"/>
      <c r="N75" s="20" t="s">
        <v>122</v>
      </c>
      <c r="Q75" s="26"/>
      <c r="T75" s="20"/>
      <c r="V75" s="20"/>
      <c r="X75" s="20"/>
    </row>
    <row r="76" spans="1:24" s="4" customFormat="1" ht="21.95" customHeight="1" x14ac:dyDescent="0.25">
      <c r="A76" s="44" t="s">
        <v>69</v>
      </c>
      <c r="B76" s="98" t="s">
        <v>124</v>
      </c>
      <c r="C76" s="98"/>
      <c r="D76" s="98"/>
      <c r="E76" s="44" t="s">
        <v>9</v>
      </c>
      <c r="F76" s="49">
        <v>85</v>
      </c>
      <c r="L76" s="19"/>
      <c r="M76" s="20"/>
      <c r="N76" s="20" t="s">
        <v>124</v>
      </c>
      <c r="Q76" s="26"/>
      <c r="T76" s="20"/>
      <c r="V76" s="20"/>
      <c r="X76" s="20"/>
    </row>
    <row r="77" spans="1:24" s="4" customFormat="1" ht="21.95" customHeight="1" x14ac:dyDescent="0.25">
      <c r="A77" s="44" t="s">
        <v>160</v>
      </c>
      <c r="B77" s="98" t="s">
        <v>126</v>
      </c>
      <c r="C77" s="98"/>
      <c r="D77" s="98"/>
      <c r="E77" s="44" t="s">
        <v>12</v>
      </c>
      <c r="F77" s="50">
        <v>977.5</v>
      </c>
      <c r="L77" s="19"/>
      <c r="M77" s="20"/>
      <c r="N77" s="20" t="s">
        <v>126</v>
      </c>
      <c r="Q77" s="26"/>
      <c r="T77" s="20"/>
      <c r="V77" s="20"/>
      <c r="X77" s="20"/>
    </row>
    <row r="78" spans="1:24" s="4" customFormat="1" ht="21.95" customHeight="1" x14ac:dyDescent="0.25">
      <c r="A78" s="44" t="s">
        <v>161</v>
      </c>
      <c r="B78" s="98" t="s">
        <v>128</v>
      </c>
      <c r="C78" s="98"/>
      <c r="D78" s="98"/>
      <c r="E78" s="44" t="s">
        <v>12</v>
      </c>
      <c r="F78" s="50">
        <v>1283.4000000000001</v>
      </c>
      <c r="L78" s="19"/>
      <c r="M78" s="20"/>
      <c r="N78" s="20" t="s">
        <v>128</v>
      </c>
      <c r="Q78" s="26"/>
      <c r="T78" s="20"/>
      <c r="V78" s="20"/>
      <c r="X78" s="20"/>
    </row>
    <row r="79" spans="1:24" s="4" customFormat="1" ht="21.95" customHeight="1" x14ac:dyDescent="0.25">
      <c r="A79" s="44" t="s">
        <v>162</v>
      </c>
      <c r="B79" s="98" t="s">
        <v>130</v>
      </c>
      <c r="C79" s="98"/>
      <c r="D79" s="98"/>
      <c r="E79" s="44" t="s">
        <v>5</v>
      </c>
      <c r="F79" s="47">
        <v>8.3230000000000004</v>
      </c>
      <c r="L79" s="19"/>
      <c r="M79" s="20"/>
      <c r="N79" s="20" t="s">
        <v>130</v>
      </c>
      <c r="Q79" s="26"/>
      <c r="T79" s="20"/>
      <c r="V79" s="20"/>
      <c r="X79" s="20"/>
    </row>
    <row r="80" spans="1:24" s="4" customFormat="1" ht="21.95" customHeight="1" x14ac:dyDescent="0.25">
      <c r="A80" s="44" t="s">
        <v>163</v>
      </c>
      <c r="B80" s="98" t="s">
        <v>132</v>
      </c>
      <c r="C80" s="98"/>
      <c r="D80" s="98"/>
      <c r="E80" s="44" t="s">
        <v>12</v>
      </c>
      <c r="F80" s="49">
        <v>462</v>
      </c>
      <c r="L80" s="19"/>
      <c r="M80" s="20"/>
      <c r="N80" s="20" t="s">
        <v>132</v>
      </c>
      <c r="Q80" s="26"/>
      <c r="T80" s="20"/>
      <c r="V80" s="20"/>
      <c r="X80" s="20"/>
    </row>
    <row r="81" spans="1:8" ht="21.95" customHeight="1" x14ac:dyDescent="0.2">
      <c r="A81" s="99" t="s">
        <v>164</v>
      </c>
      <c r="B81" s="100"/>
      <c r="C81" s="100"/>
      <c r="D81" s="100"/>
      <c r="E81" s="100"/>
      <c r="F81" s="101"/>
    </row>
    <row r="82" spans="1:8" ht="21.95" customHeight="1" x14ac:dyDescent="0.2">
      <c r="A82" s="44" t="s">
        <v>187</v>
      </c>
      <c r="B82" s="89" t="s">
        <v>165</v>
      </c>
      <c r="C82" s="89"/>
      <c r="D82" s="89"/>
      <c r="E82" s="44" t="s">
        <v>30</v>
      </c>
      <c r="F82" s="45">
        <f>101.902+86.582+277.362+9.914+71.218+97.846+106.658+15.718+13.018+156.946+35.352+30.534+17.942+81.188+49.678+165.846+11.054+41.14+32.234</f>
        <v>1402.1320000000003</v>
      </c>
      <c r="G82" s="21"/>
      <c r="H82" s="24">
        <v>91432</v>
      </c>
    </row>
    <row r="83" spans="1:8" ht="21.95" customHeight="1" x14ac:dyDescent="0.2">
      <c r="A83" s="44" t="s">
        <v>71</v>
      </c>
      <c r="B83" s="89" t="s">
        <v>166</v>
      </c>
      <c r="C83" s="89"/>
      <c r="D83" s="89"/>
      <c r="E83" s="44" t="s">
        <v>34</v>
      </c>
      <c r="F83" s="45">
        <f>320.9913+873.6903+31.2291+224.3367+9.7965+308.2149+335.9727+49.5117+41.0067+96.1821+56.5173+255.7422+156.4857+522.4149+34.8201+101.5371</f>
        <v>3418.4492999999998</v>
      </c>
      <c r="G83" s="21"/>
      <c r="H83" s="24">
        <v>226859</v>
      </c>
    </row>
    <row r="84" spans="1:8" ht="21.95" customHeight="1" x14ac:dyDescent="0.2">
      <c r="A84" s="44" t="s">
        <v>188</v>
      </c>
      <c r="B84" s="89" t="s">
        <v>167</v>
      </c>
      <c r="C84" s="89"/>
      <c r="D84" s="89"/>
      <c r="E84" s="44" t="s">
        <v>12</v>
      </c>
      <c r="F84" s="45">
        <f>14.6964+272.1387+17.2605+255.5886</f>
        <v>559.68419999999992</v>
      </c>
      <c r="G84" s="21"/>
      <c r="H84" s="24">
        <v>1746</v>
      </c>
    </row>
    <row r="85" spans="1:8" ht="21.95" customHeight="1" x14ac:dyDescent="0.2">
      <c r="A85" s="44" t="s">
        <v>189</v>
      </c>
      <c r="B85" s="89" t="s">
        <v>168</v>
      </c>
      <c r="C85" s="89"/>
      <c r="D85" s="89"/>
      <c r="E85" s="44" t="s">
        <v>5</v>
      </c>
      <c r="F85" s="45">
        <f>0.83412+0.154457+0.145064</f>
        <v>1.1336410000000001</v>
      </c>
      <c r="G85" s="21"/>
      <c r="H85" s="24">
        <v>106162</v>
      </c>
    </row>
    <row r="86" spans="1:8" ht="21.95" customHeight="1" x14ac:dyDescent="0.2">
      <c r="A86" s="44" t="s">
        <v>73</v>
      </c>
      <c r="B86" s="89" t="s">
        <v>169</v>
      </c>
      <c r="C86" s="89"/>
      <c r="D86" s="89"/>
      <c r="E86" s="44" t="s">
        <v>12</v>
      </c>
      <c r="F86" s="45">
        <v>432.91</v>
      </c>
      <c r="G86" s="21"/>
      <c r="H86" s="24">
        <v>602468</v>
      </c>
    </row>
    <row r="87" spans="1:8" ht="21.95" customHeight="1" x14ac:dyDescent="0.2">
      <c r="A87" s="44" t="s">
        <v>75</v>
      </c>
      <c r="B87" s="89" t="s">
        <v>170</v>
      </c>
      <c r="C87" s="89"/>
      <c r="D87" s="89"/>
      <c r="E87" s="44" t="s">
        <v>5</v>
      </c>
      <c r="F87" s="45">
        <f>1.623413+0.66285+2.942738+0.771375</f>
        <v>6.0003760000000002</v>
      </c>
      <c r="G87" s="21"/>
      <c r="H87" s="24">
        <v>57735</v>
      </c>
    </row>
    <row r="88" spans="1:8" ht="21.95" customHeight="1" x14ac:dyDescent="0.2">
      <c r="A88" s="44" t="s">
        <v>190</v>
      </c>
      <c r="B88" s="89" t="s">
        <v>171</v>
      </c>
      <c r="C88" s="89"/>
      <c r="D88" s="89"/>
      <c r="E88" s="44" t="s">
        <v>5</v>
      </c>
      <c r="F88" s="45">
        <f>0.216455+0.392365+0.10285</f>
        <v>0.71167000000000002</v>
      </c>
      <c r="G88" s="21"/>
      <c r="H88" s="24">
        <v>11617</v>
      </c>
    </row>
    <row r="89" spans="1:8" ht="21.95" customHeight="1" x14ac:dyDescent="0.2">
      <c r="A89" s="44" t="s">
        <v>80</v>
      </c>
      <c r="B89" s="89" t="s">
        <v>172</v>
      </c>
      <c r="C89" s="89"/>
      <c r="D89" s="89"/>
      <c r="E89" s="44" t="s">
        <v>173</v>
      </c>
      <c r="F89" s="45">
        <f>75.2+20.9</f>
        <v>96.1</v>
      </c>
      <c r="G89" s="21"/>
      <c r="H89" s="24">
        <v>48160</v>
      </c>
    </row>
    <row r="90" spans="1:8" ht="21.95" customHeight="1" x14ac:dyDescent="0.2">
      <c r="A90" s="44" t="s">
        <v>191</v>
      </c>
      <c r="B90" s="89" t="s">
        <v>174</v>
      </c>
      <c r="C90" s="89"/>
      <c r="D90" s="89"/>
      <c r="E90" s="44" t="s">
        <v>175</v>
      </c>
      <c r="F90" s="45">
        <v>5.2</v>
      </c>
      <c r="G90" s="21"/>
      <c r="H90" s="24">
        <v>3389</v>
      </c>
    </row>
    <row r="91" spans="1:8" ht="21.95" customHeight="1" x14ac:dyDescent="0.2">
      <c r="A91" s="44" t="s">
        <v>192</v>
      </c>
      <c r="B91" s="89" t="s">
        <v>176</v>
      </c>
      <c r="C91" s="89"/>
      <c r="D91" s="89"/>
      <c r="E91" s="44" t="s">
        <v>12</v>
      </c>
      <c r="F91" s="45">
        <v>50.665999999999997</v>
      </c>
      <c r="G91" s="21"/>
      <c r="H91" s="24">
        <v>9811</v>
      </c>
    </row>
    <row r="92" spans="1:8" ht="21.95" customHeight="1" x14ac:dyDescent="0.2">
      <c r="A92" s="44" t="s">
        <v>193</v>
      </c>
      <c r="B92" s="89" t="s">
        <v>177</v>
      </c>
      <c r="C92" s="89"/>
      <c r="D92" s="89"/>
      <c r="E92" s="44" t="s">
        <v>173</v>
      </c>
      <c r="F92" s="45">
        <f>52+3.1</f>
        <v>55.1</v>
      </c>
      <c r="G92" s="21"/>
      <c r="H92" s="24">
        <v>2768</v>
      </c>
    </row>
    <row r="93" spans="1:8" ht="21.95" customHeight="1" x14ac:dyDescent="0.2">
      <c r="A93" s="44" t="s">
        <v>194</v>
      </c>
      <c r="B93" s="89" t="s">
        <v>174</v>
      </c>
      <c r="C93" s="89"/>
      <c r="D93" s="89"/>
      <c r="E93" s="44" t="s">
        <v>175</v>
      </c>
      <c r="F93" s="45">
        <v>0.31</v>
      </c>
      <c r="G93" s="21"/>
      <c r="H93" s="32">
        <v>202</v>
      </c>
    </row>
    <row r="94" spans="1:8" ht="21.95" customHeight="1" x14ac:dyDescent="0.2">
      <c r="A94" s="44" t="s">
        <v>81</v>
      </c>
      <c r="B94" s="89" t="s">
        <v>176</v>
      </c>
      <c r="C94" s="89"/>
      <c r="D94" s="89"/>
      <c r="E94" s="44" t="s">
        <v>12</v>
      </c>
      <c r="F94" s="45">
        <v>3.2010000000000001</v>
      </c>
      <c r="G94" s="21"/>
      <c r="H94" s="32">
        <v>620</v>
      </c>
    </row>
    <row r="95" spans="1:8" ht="21.95" customHeight="1" x14ac:dyDescent="0.2">
      <c r="A95" s="44" t="s">
        <v>195</v>
      </c>
      <c r="B95" s="89" t="s">
        <v>178</v>
      </c>
      <c r="C95" s="89"/>
      <c r="D95" s="89"/>
      <c r="E95" s="44" t="s">
        <v>12</v>
      </c>
      <c r="F95" s="45">
        <f>88.9714+41.3133</f>
        <v>130.28469999999999</v>
      </c>
      <c r="G95" s="21"/>
      <c r="H95" s="24">
        <v>180647</v>
      </c>
    </row>
    <row r="96" spans="1:8" ht="21.95" customHeight="1" x14ac:dyDescent="0.2">
      <c r="A96" s="44" t="s">
        <v>87</v>
      </c>
      <c r="B96" s="89" t="s">
        <v>179</v>
      </c>
      <c r="C96" s="89"/>
      <c r="D96" s="89"/>
      <c r="E96" s="44" t="s">
        <v>12</v>
      </c>
      <c r="F96" s="45">
        <v>6.4370000000000003</v>
      </c>
      <c r="G96" s="21"/>
      <c r="H96" s="24">
        <v>4153</v>
      </c>
    </row>
    <row r="97" spans="1:13" ht="21.95" customHeight="1" x14ac:dyDescent="0.2">
      <c r="A97" s="44" t="s">
        <v>89</v>
      </c>
      <c r="B97" s="89" t="s">
        <v>169</v>
      </c>
      <c r="C97" s="89"/>
      <c r="D97" s="89"/>
      <c r="E97" s="44" t="s">
        <v>12</v>
      </c>
      <c r="F97" s="45">
        <f>216.91+112.62</f>
        <v>329.53</v>
      </c>
      <c r="G97" s="21"/>
      <c r="H97" s="24">
        <v>301867</v>
      </c>
    </row>
    <row r="98" spans="1:13" ht="21.95" customHeight="1" x14ac:dyDescent="0.2">
      <c r="A98" s="44" t="s">
        <v>196</v>
      </c>
      <c r="B98" s="89" t="s">
        <v>180</v>
      </c>
      <c r="C98" s="89"/>
      <c r="D98" s="89"/>
      <c r="E98" s="44" t="s">
        <v>12</v>
      </c>
      <c r="F98" s="45">
        <v>356.34</v>
      </c>
      <c r="G98" s="21"/>
      <c r="H98" s="24">
        <v>772071</v>
      </c>
    </row>
    <row r="99" spans="1:13" ht="21.95" customHeight="1" x14ac:dyDescent="0.2">
      <c r="A99" s="44" t="s">
        <v>90</v>
      </c>
      <c r="B99" s="89" t="s">
        <v>181</v>
      </c>
      <c r="C99" s="89"/>
      <c r="D99" s="89"/>
      <c r="E99" s="44" t="s">
        <v>12</v>
      </c>
      <c r="F99" s="45">
        <f>178.94+65.41</f>
        <v>244.35</v>
      </c>
      <c r="G99" s="21"/>
      <c r="H99" s="24">
        <v>739618</v>
      </c>
    </row>
    <row r="100" spans="1:13" ht="21.95" customHeight="1" x14ac:dyDescent="0.2">
      <c r="A100" s="44" t="s">
        <v>197</v>
      </c>
      <c r="B100" s="89" t="s">
        <v>182</v>
      </c>
      <c r="C100" s="89"/>
      <c r="D100" s="89"/>
      <c r="E100" s="44" t="s">
        <v>12</v>
      </c>
      <c r="F100" s="45">
        <v>32.54</v>
      </c>
      <c r="G100" s="21"/>
      <c r="H100" s="24">
        <v>32723</v>
      </c>
    </row>
    <row r="101" spans="1:13" ht="21.95" customHeight="1" x14ac:dyDescent="0.2">
      <c r="A101" s="44" t="s">
        <v>198</v>
      </c>
      <c r="B101" s="89" t="s">
        <v>183</v>
      </c>
      <c r="C101" s="89"/>
      <c r="D101" s="89"/>
      <c r="E101" s="44" t="s">
        <v>12</v>
      </c>
      <c r="F101" s="45">
        <v>178.94</v>
      </c>
      <c r="G101" s="21"/>
      <c r="H101" s="24">
        <v>412009</v>
      </c>
    </row>
    <row r="102" spans="1:13" ht="21.95" customHeight="1" x14ac:dyDescent="0.2">
      <c r="A102" s="44" t="s">
        <v>92</v>
      </c>
      <c r="B102" s="89" t="s">
        <v>184</v>
      </c>
      <c r="C102" s="89"/>
      <c r="D102" s="89"/>
      <c r="E102" s="44" t="s">
        <v>12</v>
      </c>
      <c r="F102" s="45">
        <v>182.26</v>
      </c>
      <c r="G102" s="21"/>
      <c r="H102" s="24">
        <v>242679</v>
      </c>
    </row>
    <row r="103" spans="1:13" ht="21.95" customHeight="1" x14ac:dyDescent="0.2">
      <c r="A103" s="44" t="s">
        <v>199</v>
      </c>
      <c r="B103" s="89" t="s">
        <v>185</v>
      </c>
      <c r="C103" s="89"/>
      <c r="D103" s="89"/>
      <c r="E103" s="44" t="s">
        <v>17</v>
      </c>
      <c r="F103" s="45">
        <v>521</v>
      </c>
      <c r="G103" s="21"/>
      <c r="H103" s="24">
        <v>273093</v>
      </c>
    </row>
    <row r="104" spans="1:13" ht="21" customHeight="1" x14ac:dyDescent="0.2">
      <c r="A104" s="44" t="s">
        <v>93</v>
      </c>
      <c r="B104" s="89" t="s">
        <v>186</v>
      </c>
      <c r="C104" s="89"/>
      <c r="D104" s="89"/>
      <c r="E104" s="44" t="s">
        <v>12</v>
      </c>
      <c r="F104" s="45">
        <v>27.67</v>
      </c>
      <c r="G104" s="21"/>
      <c r="H104" s="24">
        <v>31710</v>
      </c>
    </row>
    <row r="105" spans="1:13" ht="21.95" customHeight="1" x14ac:dyDescent="0.2">
      <c r="A105" s="102" t="s">
        <v>200</v>
      </c>
      <c r="B105" s="103"/>
      <c r="C105" s="103"/>
      <c r="D105" s="103"/>
      <c r="E105" s="103"/>
      <c r="F105" s="104"/>
    </row>
    <row r="106" spans="1:13" ht="21.95" customHeight="1" x14ac:dyDescent="0.2">
      <c r="A106" s="44" t="s">
        <v>245</v>
      </c>
      <c r="B106" s="89" t="s">
        <v>201</v>
      </c>
      <c r="C106" s="89"/>
      <c r="D106" s="89"/>
      <c r="E106" s="44" t="s">
        <v>17</v>
      </c>
      <c r="F106" s="45">
        <v>10</v>
      </c>
      <c r="G106" s="21"/>
      <c r="H106" s="29">
        <v>10</v>
      </c>
      <c r="I106" s="23">
        <v>4953</v>
      </c>
      <c r="J106" s="21"/>
      <c r="K106" s="23">
        <v>6010.92</v>
      </c>
      <c r="L106" s="25">
        <v>8.24</v>
      </c>
      <c r="M106" s="24">
        <v>49530</v>
      </c>
    </row>
    <row r="107" spans="1:13" ht="21.95" customHeight="1" x14ac:dyDescent="0.2">
      <c r="A107" s="44" t="s">
        <v>246</v>
      </c>
      <c r="B107" s="89" t="s">
        <v>202</v>
      </c>
      <c r="C107" s="89"/>
      <c r="D107" s="89"/>
      <c r="E107" s="44" t="s">
        <v>17</v>
      </c>
      <c r="F107" s="45">
        <v>32</v>
      </c>
      <c r="G107" s="21"/>
      <c r="H107" s="29">
        <v>32</v>
      </c>
      <c r="I107" s="23">
        <v>8958.75</v>
      </c>
      <c r="J107" s="21"/>
      <c r="K107" s="23">
        <v>34791.26</v>
      </c>
      <c r="L107" s="25">
        <v>8.24</v>
      </c>
      <c r="M107" s="24">
        <v>286680</v>
      </c>
    </row>
    <row r="108" spans="1:13" ht="21.95" customHeight="1" x14ac:dyDescent="0.2">
      <c r="A108" s="44" t="s">
        <v>247</v>
      </c>
      <c r="B108" s="89" t="s">
        <v>203</v>
      </c>
      <c r="C108" s="89"/>
      <c r="D108" s="89"/>
      <c r="E108" s="44" t="s">
        <v>17</v>
      </c>
      <c r="F108" s="45">
        <v>44</v>
      </c>
      <c r="G108" s="21"/>
      <c r="H108" s="29">
        <v>44</v>
      </c>
      <c r="I108" s="23">
        <v>8999.4699999999993</v>
      </c>
      <c r="J108" s="21"/>
      <c r="K108" s="23">
        <v>48055.42</v>
      </c>
      <c r="L108" s="25">
        <v>8.24</v>
      </c>
      <c r="M108" s="24">
        <v>395976.68</v>
      </c>
    </row>
    <row r="109" spans="1:13" ht="21.95" customHeight="1" x14ac:dyDescent="0.2">
      <c r="A109" s="44" t="s">
        <v>248</v>
      </c>
      <c r="B109" s="89" t="s">
        <v>204</v>
      </c>
      <c r="C109" s="89"/>
      <c r="D109" s="89"/>
      <c r="E109" s="44" t="s">
        <v>17</v>
      </c>
      <c r="F109" s="45">
        <v>6</v>
      </c>
      <c r="G109" s="21"/>
      <c r="H109" s="29">
        <v>6</v>
      </c>
      <c r="I109" s="27">
        <v>205.38</v>
      </c>
      <c r="J109" s="21"/>
      <c r="K109" s="23">
        <v>1232.28</v>
      </c>
      <c r="L109" s="21">
        <v>8.24</v>
      </c>
      <c r="M109" s="32">
        <f>K109*8.24</f>
        <v>10153.9872</v>
      </c>
    </row>
    <row r="110" spans="1:13" ht="21.95" customHeight="1" x14ac:dyDescent="0.2">
      <c r="A110" s="44" t="s">
        <v>249</v>
      </c>
      <c r="B110" s="89" t="s">
        <v>205</v>
      </c>
      <c r="C110" s="89"/>
      <c r="D110" s="89"/>
      <c r="E110" s="44" t="s">
        <v>17</v>
      </c>
      <c r="F110" s="45">
        <v>10</v>
      </c>
      <c r="G110" s="21"/>
      <c r="H110" s="29">
        <v>10</v>
      </c>
      <c r="I110" s="23">
        <v>10373.07</v>
      </c>
      <c r="J110" s="21"/>
      <c r="K110" s="23">
        <v>12588.68</v>
      </c>
      <c r="L110" s="25">
        <v>8.24</v>
      </c>
      <c r="M110" s="24">
        <v>103730.7</v>
      </c>
    </row>
    <row r="111" spans="1:13" ht="21.95" customHeight="1" x14ac:dyDescent="0.2">
      <c r="A111" s="44" t="s">
        <v>95</v>
      </c>
      <c r="B111" s="89" t="s">
        <v>206</v>
      </c>
      <c r="C111" s="89"/>
      <c r="D111" s="89"/>
      <c r="E111" s="44" t="s">
        <v>17</v>
      </c>
      <c r="F111" s="45">
        <v>1</v>
      </c>
      <c r="G111" s="21"/>
      <c r="H111" s="29">
        <v>1</v>
      </c>
      <c r="I111" s="23">
        <v>42120</v>
      </c>
      <c r="J111" s="21"/>
      <c r="K111" s="23">
        <v>5111.6499999999996</v>
      </c>
      <c r="L111" s="25">
        <v>8.24</v>
      </c>
      <c r="M111" s="24">
        <v>42120</v>
      </c>
    </row>
    <row r="112" spans="1:13" ht="21.95" customHeight="1" x14ac:dyDescent="0.2">
      <c r="A112" s="44" t="s">
        <v>250</v>
      </c>
      <c r="B112" s="89" t="s">
        <v>207</v>
      </c>
      <c r="C112" s="89"/>
      <c r="D112" s="89"/>
      <c r="E112" s="44" t="s">
        <v>17</v>
      </c>
      <c r="F112" s="45">
        <v>9</v>
      </c>
      <c r="G112" s="21"/>
      <c r="H112" s="29">
        <v>9</v>
      </c>
      <c r="I112" s="23">
        <v>5893.33</v>
      </c>
      <c r="J112" s="21"/>
      <c r="K112" s="23">
        <v>6436.89</v>
      </c>
      <c r="L112" s="25">
        <v>8.24</v>
      </c>
      <c r="M112" s="24">
        <v>53039.97</v>
      </c>
    </row>
    <row r="113" spans="1:13" ht="21.95" customHeight="1" x14ac:dyDescent="0.2">
      <c r="A113" s="44" t="s">
        <v>251</v>
      </c>
      <c r="B113" s="89" t="s">
        <v>208</v>
      </c>
      <c r="C113" s="89"/>
      <c r="D113" s="89"/>
      <c r="E113" s="44" t="s">
        <v>17</v>
      </c>
      <c r="F113" s="45">
        <v>24</v>
      </c>
      <c r="G113" s="21"/>
      <c r="H113" s="29">
        <v>24</v>
      </c>
      <c r="I113" s="23">
        <v>4160</v>
      </c>
      <c r="J113" s="21"/>
      <c r="K113" s="23">
        <v>12116.5</v>
      </c>
      <c r="L113" s="25">
        <v>8.24</v>
      </c>
      <c r="M113" s="24">
        <v>99840</v>
      </c>
    </row>
    <row r="114" spans="1:13" ht="21.95" customHeight="1" x14ac:dyDescent="0.2">
      <c r="A114" s="44" t="s">
        <v>252</v>
      </c>
      <c r="B114" s="89" t="s">
        <v>209</v>
      </c>
      <c r="C114" s="89"/>
      <c r="D114" s="89"/>
      <c r="E114" s="44" t="s">
        <v>17</v>
      </c>
      <c r="F114" s="45">
        <v>11</v>
      </c>
      <c r="G114" s="21"/>
      <c r="H114" s="29">
        <v>11</v>
      </c>
      <c r="I114" s="23">
        <v>7453.33</v>
      </c>
      <c r="J114" s="21"/>
      <c r="K114" s="23">
        <v>9949.83</v>
      </c>
      <c r="L114" s="25">
        <v>8.24</v>
      </c>
      <c r="M114" s="24">
        <v>81986.63</v>
      </c>
    </row>
    <row r="115" spans="1:13" ht="21.95" customHeight="1" x14ac:dyDescent="0.2">
      <c r="A115" s="44" t="s">
        <v>253</v>
      </c>
      <c r="B115" s="89" t="s">
        <v>210</v>
      </c>
      <c r="C115" s="89"/>
      <c r="D115" s="89"/>
      <c r="E115" s="44" t="s">
        <v>17</v>
      </c>
      <c r="F115" s="45">
        <v>11</v>
      </c>
      <c r="G115" s="21"/>
      <c r="H115" s="29">
        <v>11</v>
      </c>
      <c r="I115" s="23">
        <v>16168</v>
      </c>
      <c r="J115" s="21"/>
      <c r="K115" s="23">
        <v>34668.230000000003</v>
      </c>
      <c r="L115" s="25">
        <v>5.13</v>
      </c>
      <c r="M115" s="24">
        <v>177848</v>
      </c>
    </row>
    <row r="116" spans="1:13" ht="21.95" customHeight="1" x14ac:dyDescent="0.2">
      <c r="A116" s="44" t="s">
        <v>254</v>
      </c>
      <c r="B116" s="89" t="s">
        <v>211</v>
      </c>
      <c r="C116" s="89"/>
      <c r="D116" s="89"/>
      <c r="E116" s="44" t="s">
        <v>17</v>
      </c>
      <c r="F116" s="45">
        <v>54</v>
      </c>
      <c r="G116" s="21"/>
      <c r="H116" s="29">
        <v>54</v>
      </c>
      <c r="I116" s="23">
        <v>4160</v>
      </c>
      <c r="J116" s="21"/>
      <c r="K116" s="23">
        <v>27262.14</v>
      </c>
      <c r="L116" s="25">
        <v>8.24</v>
      </c>
      <c r="M116" s="24">
        <v>224640</v>
      </c>
    </row>
    <row r="117" spans="1:13" ht="21.95" customHeight="1" x14ac:dyDescent="0.2">
      <c r="A117" s="44" t="s">
        <v>96</v>
      </c>
      <c r="B117" s="89" t="s">
        <v>212</v>
      </c>
      <c r="C117" s="89"/>
      <c r="D117" s="89"/>
      <c r="E117" s="44" t="s">
        <v>17</v>
      </c>
      <c r="F117" s="45">
        <v>32</v>
      </c>
      <c r="G117" s="21"/>
      <c r="H117" s="29">
        <v>32</v>
      </c>
      <c r="I117" s="23">
        <v>9360</v>
      </c>
      <c r="J117" s="21"/>
      <c r="K117" s="23">
        <v>36349.51</v>
      </c>
      <c r="L117" s="25">
        <v>8.24</v>
      </c>
      <c r="M117" s="24">
        <v>299520</v>
      </c>
    </row>
    <row r="118" spans="1:13" ht="21.95" customHeight="1" x14ac:dyDescent="0.2">
      <c r="A118" s="44" t="s">
        <v>255</v>
      </c>
      <c r="B118" s="89" t="s">
        <v>213</v>
      </c>
      <c r="C118" s="89"/>
      <c r="D118" s="89"/>
      <c r="E118" s="44" t="s">
        <v>17</v>
      </c>
      <c r="F118" s="45">
        <v>1</v>
      </c>
      <c r="G118" s="21"/>
      <c r="H118" s="29">
        <v>1</v>
      </c>
      <c r="I118" s="23">
        <v>128266.67</v>
      </c>
      <c r="J118" s="21"/>
      <c r="K118" s="23">
        <v>15566.34</v>
      </c>
      <c r="L118" s="25">
        <v>8.24</v>
      </c>
      <c r="M118" s="24">
        <v>128266.67</v>
      </c>
    </row>
    <row r="119" spans="1:13" ht="21.95" customHeight="1" x14ac:dyDescent="0.2">
      <c r="A119" s="44" t="s">
        <v>256</v>
      </c>
      <c r="B119" s="89" t="s">
        <v>214</v>
      </c>
      <c r="C119" s="89"/>
      <c r="D119" s="89"/>
      <c r="E119" s="44" t="s">
        <v>173</v>
      </c>
      <c r="F119" s="45">
        <v>11.6</v>
      </c>
      <c r="G119" s="21"/>
      <c r="H119" s="28">
        <v>11.6</v>
      </c>
      <c r="I119" s="27">
        <v>762.67</v>
      </c>
      <c r="J119" s="21"/>
      <c r="K119" s="23">
        <v>1073.6600000000001</v>
      </c>
      <c r="L119" s="25">
        <v>8.24</v>
      </c>
      <c r="M119" s="24">
        <v>8846.9699999999993</v>
      </c>
    </row>
    <row r="120" spans="1:13" ht="21.95" customHeight="1" x14ac:dyDescent="0.2">
      <c r="A120" s="44" t="s">
        <v>257</v>
      </c>
      <c r="B120" s="89" t="s">
        <v>215</v>
      </c>
      <c r="C120" s="89"/>
      <c r="D120" s="89"/>
      <c r="E120" s="44" t="s">
        <v>17</v>
      </c>
      <c r="F120" s="45">
        <v>32</v>
      </c>
      <c r="G120" s="21"/>
      <c r="H120" s="29">
        <v>32</v>
      </c>
      <c r="I120" s="23">
        <v>1161.33</v>
      </c>
      <c r="J120" s="21"/>
      <c r="K120" s="23">
        <v>4510.0200000000004</v>
      </c>
      <c r="L120" s="25">
        <v>8.24</v>
      </c>
      <c r="M120" s="24">
        <v>37162.559999999998</v>
      </c>
    </row>
    <row r="121" spans="1:13" ht="21.95" customHeight="1" x14ac:dyDescent="0.2">
      <c r="A121" s="44" t="s">
        <v>258</v>
      </c>
      <c r="B121" s="89" t="s">
        <v>216</v>
      </c>
      <c r="C121" s="89"/>
      <c r="D121" s="89"/>
      <c r="E121" s="44" t="s">
        <v>17</v>
      </c>
      <c r="F121" s="45">
        <v>3</v>
      </c>
      <c r="G121" s="21"/>
      <c r="H121" s="29">
        <v>3</v>
      </c>
      <c r="I121" s="23">
        <v>16293.33</v>
      </c>
      <c r="J121" s="21"/>
      <c r="K121" s="23">
        <v>5932.04</v>
      </c>
      <c r="L121" s="25">
        <v>8.24</v>
      </c>
      <c r="M121" s="24">
        <v>48879.99</v>
      </c>
    </row>
    <row r="122" spans="1:13" ht="21.95" customHeight="1" x14ac:dyDescent="0.2">
      <c r="A122" s="44" t="s">
        <v>259</v>
      </c>
      <c r="B122" s="89" t="s">
        <v>217</v>
      </c>
      <c r="C122" s="89"/>
      <c r="D122" s="89"/>
      <c r="E122" s="44" t="s">
        <v>17</v>
      </c>
      <c r="F122" s="45">
        <v>27</v>
      </c>
      <c r="G122" s="21"/>
      <c r="H122" s="29">
        <v>27</v>
      </c>
      <c r="I122" s="23">
        <v>3737.93</v>
      </c>
      <c r="J122" s="21"/>
      <c r="K122" s="23">
        <v>12248.07</v>
      </c>
      <c r="L122" s="25">
        <v>8.24</v>
      </c>
      <c r="M122" s="24">
        <v>100924.11</v>
      </c>
    </row>
    <row r="123" spans="1:13" ht="21.95" customHeight="1" x14ac:dyDescent="0.2">
      <c r="A123" s="44" t="s">
        <v>97</v>
      </c>
      <c r="B123" s="89" t="s">
        <v>218</v>
      </c>
      <c r="C123" s="89"/>
      <c r="D123" s="89"/>
      <c r="E123" s="44" t="s">
        <v>17</v>
      </c>
      <c r="F123" s="45">
        <v>24</v>
      </c>
      <c r="G123" s="21"/>
      <c r="H123" s="29">
        <v>24</v>
      </c>
      <c r="I123" s="23">
        <v>2175.33</v>
      </c>
      <c r="J123" s="21"/>
      <c r="K123" s="23">
        <v>6335.91</v>
      </c>
      <c r="L123" s="25">
        <v>8.24</v>
      </c>
      <c r="M123" s="24">
        <v>52207.92</v>
      </c>
    </row>
    <row r="124" spans="1:13" ht="21.95" customHeight="1" x14ac:dyDescent="0.2">
      <c r="A124" s="44" t="s">
        <v>260</v>
      </c>
      <c r="B124" s="89" t="s">
        <v>219</v>
      </c>
      <c r="C124" s="89"/>
      <c r="D124" s="89"/>
      <c r="E124" s="44" t="s">
        <v>17</v>
      </c>
      <c r="F124" s="45">
        <v>14</v>
      </c>
      <c r="G124" s="21"/>
      <c r="H124" s="29">
        <v>14</v>
      </c>
      <c r="I124" s="23">
        <v>2175.33</v>
      </c>
      <c r="J124" s="21"/>
      <c r="K124" s="23">
        <v>3695.95</v>
      </c>
      <c r="L124" s="25">
        <v>8.24</v>
      </c>
      <c r="M124" s="24">
        <v>30454.62</v>
      </c>
    </row>
    <row r="125" spans="1:13" ht="21.95" customHeight="1" x14ac:dyDescent="0.2">
      <c r="A125" s="44" t="s">
        <v>261</v>
      </c>
      <c r="B125" s="89" t="s">
        <v>220</v>
      </c>
      <c r="C125" s="89"/>
      <c r="D125" s="89"/>
      <c r="E125" s="44" t="s">
        <v>17</v>
      </c>
      <c r="F125" s="45">
        <v>51</v>
      </c>
      <c r="G125" s="21"/>
      <c r="H125" s="29">
        <v>51</v>
      </c>
      <c r="I125" s="23">
        <v>4775.33</v>
      </c>
      <c r="J125" s="21"/>
      <c r="K125" s="23">
        <v>29556.05</v>
      </c>
      <c r="L125" s="25">
        <v>8.24</v>
      </c>
      <c r="M125" s="24">
        <v>243541.83</v>
      </c>
    </row>
    <row r="126" spans="1:13" ht="21.95" customHeight="1" x14ac:dyDescent="0.2">
      <c r="A126" s="44" t="s">
        <v>262</v>
      </c>
      <c r="B126" s="89" t="s">
        <v>221</v>
      </c>
      <c r="C126" s="89"/>
      <c r="D126" s="89"/>
      <c r="E126" s="44" t="s">
        <v>17</v>
      </c>
      <c r="F126" s="45">
        <v>13</v>
      </c>
      <c r="G126" s="21"/>
      <c r="H126" s="29">
        <v>13</v>
      </c>
      <c r="I126" s="23">
        <v>9698</v>
      </c>
      <c r="J126" s="21"/>
      <c r="K126" s="23">
        <v>15300.24</v>
      </c>
      <c r="L126" s="25">
        <v>8.24</v>
      </c>
      <c r="M126" s="24">
        <v>126074</v>
      </c>
    </row>
    <row r="127" spans="1:13" ht="21.95" customHeight="1" x14ac:dyDescent="0.2">
      <c r="A127" s="44" t="s">
        <v>263</v>
      </c>
      <c r="B127" s="89" t="s">
        <v>222</v>
      </c>
      <c r="C127" s="89"/>
      <c r="D127" s="89"/>
      <c r="E127" s="44" t="s">
        <v>17</v>
      </c>
      <c r="F127" s="45">
        <v>12</v>
      </c>
      <c r="G127" s="21"/>
      <c r="H127" s="29">
        <v>12</v>
      </c>
      <c r="I127" s="23">
        <v>9667.67</v>
      </c>
      <c r="J127" s="21"/>
      <c r="K127" s="23">
        <v>14079.13</v>
      </c>
      <c r="L127" s="25">
        <v>8.24</v>
      </c>
      <c r="M127" s="24">
        <v>116012.04</v>
      </c>
    </row>
    <row r="128" spans="1:13" ht="21.95" customHeight="1" x14ac:dyDescent="0.2">
      <c r="A128" s="44" t="s">
        <v>264</v>
      </c>
      <c r="B128" s="89" t="s">
        <v>223</v>
      </c>
      <c r="C128" s="89"/>
      <c r="D128" s="89"/>
      <c r="E128" s="44" t="s">
        <v>17</v>
      </c>
      <c r="F128" s="45">
        <v>43</v>
      </c>
      <c r="G128" s="21"/>
      <c r="H128" s="29">
        <v>43</v>
      </c>
      <c r="I128" s="23">
        <v>3146</v>
      </c>
      <c r="J128" s="21"/>
      <c r="K128" s="23">
        <v>16417.23</v>
      </c>
      <c r="L128" s="25">
        <v>8.24</v>
      </c>
      <c r="M128" s="24">
        <v>135278</v>
      </c>
    </row>
    <row r="129" spans="1:13" ht="21.95" customHeight="1" x14ac:dyDescent="0.2">
      <c r="A129" s="44" t="s">
        <v>98</v>
      </c>
      <c r="B129" s="89" t="s">
        <v>224</v>
      </c>
      <c r="C129" s="89"/>
      <c r="D129" s="89"/>
      <c r="E129" s="44" t="s">
        <v>17</v>
      </c>
      <c r="F129" s="45">
        <v>2</v>
      </c>
      <c r="G129" s="21"/>
      <c r="H129" s="29">
        <v>2</v>
      </c>
      <c r="I129" s="23">
        <v>8028.8</v>
      </c>
      <c r="J129" s="21"/>
      <c r="K129" s="23">
        <v>1948.74</v>
      </c>
      <c r="L129" s="25">
        <v>8.24</v>
      </c>
      <c r="M129" s="24">
        <v>16057.6</v>
      </c>
    </row>
    <row r="130" spans="1:13" ht="21.95" customHeight="1" x14ac:dyDescent="0.2">
      <c r="A130" s="44" t="s">
        <v>265</v>
      </c>
      <c r="B130" s="89" t="s">
        <v>225</v>
      </c>
      <c r="C130" s="89"/>
      <c r="D130" s="89"/>
      <c r="E130" s="44" t="s">
        <v>17</v>
      </c>
      <c r="F130" s="45">
        <v>8</v>
      </c>
      <c r="G130" s="21"/>
      <c r="H130" s="29">
        <v>8</v>
      </c>
      <c r="I130" s="23">
        <v>10003.93</v>
      </c>
      <c r="J130" s="21"/>
      <c r="K130" s="23">
        <v>9712.5499999999993</v>
      </c>
      <c r="L130" s="25">
        <v>8.24</v>
      </c>
      <c r="M130" s="24">
        <v>80031.44</v>
      </c>
    </row>
    <row r="131" spans="1:13" ht="21.95" customHeight="1" x14ac:dyDescent="0.2">
      <c r="A131" s="44" t="s">
        <v>266</v>
      </c>
      <c r="B131" s="89" t="s">
        <v>226</v>
      </c>
      <c r="C131" s="89"/>
      <c r="D131" s="89"/>
      <c r="E131" s="44" t="s">
        <v>17</v>
      </c>
      <c r="F131" s="45">
        <v>8</v>
      </c>
      <c r="G131" s="21"/>
      <c r="H131" s="29">
        <v>8</v>
      </c>
      <c r="I131" s="23">
        <v>3484</v>
      </c>
      <c r="J131" s="21"/>
      <c r="K131" s="23">
        <v>3382.52</v>
      </c>
      <c r="L131" s="25">
        <v>8.24</v>
      </c>
      <c r="M131" s="24">
        <v>27872</v>
      </c>
    </row>
    <row r="132" spans="1:13" ht="21.95" customHeight="1" x14ac:dyDescent="0.2">
      <c r="A132" s="44" t="s">
        <v>267</v>
      </c>
      <c r="B132" s="89" t="s">
        <v>227</v>
      </c>
      <c r="C132" s="89"/>
      <c r="D132" s="89"/>
      <c r="E132" s="44" t="s">
        <v>17</v>
      </c>
      <c r="F132" s="45">
        <v>14</v>
      </c>
      <c r="G132" s="21"/>
      <c r="H132" s="29">
        <v>14</v>
      </c>
      <c r="I132" s="23">
        <v>2504.67</v>
      </c>
      <c r="J132" s="21"/>
      <c r="K132" s="23">
        <v>4255.51</v>
      </c>
      <c r="L132" s="25">
        <v>8.24</v>
      </c>
      <c r="M132" s="24">
        <v>35065.379999999997</v>
      </c>
    </row>
    <row r="133" spans="1:13" ht="21.95" customHeight="1" x14ac:dyDescent="0.2">
      <c r="A133" s="44" t="s">
        <v>268</v>
      </c>
      <c r="B133" s="89" t="s">
        <v>228</v>
      </c>
      <c r="C133" s="89"/>
      <c r="D133" s="89"/>
      <c r="E133" s="44" t="s">
        <v>17</v>
      </c>
      <c r="F133" s="45">
        <v>4</v>
      </c>
      <c r="G133" s="21"/>
      <c r="H133" s="29">
        <v>4</v>
      </c>
      <c r="I133" s="23">
        <v>75946.87</v>
      </c>
      <c r="J133" s="21"/>
      <c r="K133" s="23">
        <v>36867.410000000003</v>
      </c>
      <c r="L133" s="25">
        <v>8.24</v>
      </c>
      <c r="M133" s="24">
        <v>303787.48</v>
      </c>
    </row>
    <row r="134" spans="1:13" ht="21.95" customHeight="1" x14ac:dyDescent="0.2">
      <c r="A134" s="44" t="s">
        <v>269</v>
      </c>
      <c r="B134" s="89" t="s">
        <v>229</v>
      </c>
      <c r="C134" s="89"/>
      <c r="D134" s="89"/>
      <c r="E134" s="44" t="s">
        <v>17</v>
      </c>
      <c r="F134" s="45">
        <v>16</v>
      </c>
      <c r="G134" s="21"/>
      <c r="H134" s="29">
        <v>16</v>
      </c>
      <c r="I134" s="23">
        <v>12745.2</v>
      </c>
      <c r="J134" s="21"/>
      <c r="K134" s="23">
        <v>24747.96</v>
      </c>
      <c r="L134" s="25">
        <v>8.24</v>
      </c>
      <c r="M134" s="24">
        <v>203923.20000000001</v>
      </c>
    </row>
    <row r="135" spans="1:13" ht="21.95" customHeight="1" x14ac:dyDescent="0.2">
      <c r="A135" s="44" t="s">
        <v>99</v>
      </c>
      <c r="B135" s="89" t="s">
        <v>201</v>
      </c>
      <c r="C135" s="89"/>
      <c r="D135" s="89"/>
      <c r="E135" s="44" t="s">
        <v>17</v>
      </c>
      <c r="F135" s="45">
        <v>16</v>
      </c>
      <c r="G135" s="21"/>
      <c r="H135" s="29">
        <v>16</v>
      </c>
      <c r="I135" s="23">
        <v>4953</v>
      </c>
      <c r="J135" s="21"/>
      <c r="K135" s="23">
        <v>9617.48</v>
      </c>
      <c r="L135" s="25">
        <v>8.24</v>
      </c>
      <c r="M135" s="24">
        <v>79248</v>
      </c>
    </row>
    <row r="136" spans="1:13" ht="21.95" customHeight="1" x14ac:dyDescent="0.2">
      <c r="A136" s="44" t="s">
        <v>101</v>
      </c>
      <c r="B136" s="89" t="s">
        <v>202</v>
      </c>
      <c r="C136" s="89"/>
      <c r="D136" s="89"/>
      <c r="E136" s="44" t="s">
        <v>17</v>
      </c>
      <c r="F136" s="45">
        <v>2</v>
      </c>
      <c r="G136" s="21"/>
      <c r="H136" s="29">
        <v>2</v>
      </c>
      <c r="I136" s="23">
        <v>8958.75</v>
      </c>
      <c r="J136" s="21"/>
      <c r="K136" s="23">
        <v>2174.4499999999998</v>
      </c>
      <c r="L136" s="25">
        <v>8.24</v>
      </c>
      <c r="M136" s="24">
        <v>17917.5</v>
      </c>
    </row>
    <row r="137" spans="1:13" ht="21.95" customHeight="1" x14ac:dyDescent="0.2">
      <c r="A137" s="44" t="s">
        <v>103</v>
      </c>
      <c r="B137" s="89" t="s">
        <v>230</v>
      </c>
      <c r="C137" s="89"/>
      <c r="D137" s="89"/>
      <c r="E137" s="44" t="s">
        <v>17</v>
      </c>
      <c r="F137" s="45">
        <v>2</v>
      </c>
      <c r="G137" s="21"/>
      <c r="H137" s="29">
        <v>2</v>
      </c>
      <c r="I137" s="23">
        <v>8751.6</v>
      </c>
      <c r="J137" s="21"/>
      <c r="K137" s="23">
        <v>2124.17</v>
      </c>
      <c r="L137" s="25">
        <v>8.24</v>
      </c>
      <c r="M137" s="24">
        <v>17503.2</v>
      </c>
    </row>
    <row r="138" spans="1:13" ht="21.95" customHeight="1" x14ac:dyDescent="0.2">
      <c r="A138" s="44" t="s">
        <v>105</v>
      </c>
      <c r="B138" s="89" t="s">
        <v>204</v>
      </c>
      <c r="C138" s="89"/>
      <c r="D138" s="89"/>
      <c r="E138" s="44" t="s">
        <v>17</v>
      </c>
      <c r="F138" s="45">
        <v>15</v>
      </c>
      <c r="G138" s="21"/>
      <c r="H138" s="29">
        <v>15</v>
      </c>
      <c r="I138" s="27">
        <v>205.38</v>
      </c>
      <c r="J138" s="21"/>
      <c r="K138" s="23">
        <v>3080.7</v>
      </c>
      <c r="L138" s="21">
        <v>8.24</v>
      </c>
      <c r="M138" s="32">
        <f>K138*8.24</f>
        <v>25384.968000000001</v>
      </c>
    </row>
    <row r="139" spans="1:13" ht="21.95" customHeight="1" x14ac:dyDescent="0.2">
      <c r="A139" s="44" t="s">
        <v>107</v>
      </c>
      <c r="B139" s="89" t="s">
        <v>231</v>
      </c>
      <c r="C139" s="89"/>
      <c r="D139" s="89"/>
      <c r="E139" s="44" t="s">
        <v>17</v>
      </c>
      <c r="F139" s="45"/>
      <c r="G139" s="21"/>
      <c r="H139" s="29">
        <v>20</v>
      </c>
      <c r="I139" s="23">
        <v>10373.07</v>
      </c>
      <c r="J139" s="21"/>
      <c r="K139" s="23">
        <v>25177.35</v>
      </c>
      <c r="L139" s="25">
        <v>8.24</v>
      </c>
      <c r="M139" s="24">
        <v>207461.4</v>
      </c>
    </row>
    <row r="140" spans="1:13" ht="21.95" customHeight="1" x14ac:dyDescent="0.2">
      <c r="A140" s="44" t="s">
        <v>109</v>
      </c>
      <c r="B140" s="89" t="s">
        <v>207</v>
      </c>
      <c r="C140" s="89"/>
      <c r="D140" s="89"/>
      <c r="E140" s="44" t="s">
        <v>17</v>
      </c>
      <c r="F140" s="45">
        <v>20</v>
      </c>
      <c r="G140" s="21"/>
      <c r="H140" s="29">
        <v>10</v>
      </c>
      <c r="I140" s="23">
        <v>5893.33</v>
      </c>
      <c r="J140" s="21"/>
      <c r="K140" s="23">
        <v>7152.1</v>
      </c>
      <c r="L140" s="25">
        <v>8.24</v>
      </c>
      <c r="M140" s="24">
        <v>58933.3</v>
      </c>
    </row>
    <row r="141" spans="1:13" ht="21.95" customHeight="1" x14ac:dyDescent="0.2">
      <c r="A141" s="44" t="s">
        <v>111</v>
      </c>
      <c r="B141" s="89" t="s">
        <v>209</v>
      </c>
      <c r="C141" s="89"/>
      <c r="D141" s="89"/>
      <c r="E141" s="44" t="s">
        <v>17</v>
      </c>
      <c r="F141" s="45">
        <v>10</v>
      </c>
      <c r="G141" s="21"/>
      <c r="H141" s="29">
        <v>10</v>
      </c>
      <c r="I141" s="23">
        <v>7453.33</v>
      </c>
      <c r="J141" s="21"/>
      <c r="K141" s="23">
        <v>9045.2999999999993</v>
      </c>
      <c r="L141" s="25">
        <v>8.24</v>
      </c>
      <c r="M141" s="24">
        <v>74533.3</v>
      </c>
    </row>
    <row r="142" spans="1:13" ht="21.95" customHeight="1" x14ac:dyDescent="0.2">
      <c r="A142" s="44" t="s">
        <v>113</v>
      </c>
      <c r="B142" s="89" t="s">
        <v>210</v>
      </c>
      <c r="C142" s="89"/>
      <c r="D142" s="89"/>
      <c r="E142" s="44" t="s">
        <v>17</v>
      </c>
      <c r="F142" s="45">
        <v>10</v>
      </c>
      <c r="G142" s="21"/>
      <c r="H142" s="29">
        <v>20</v>
      </c>
      <c r="I142" s="23">
        <v>16168</v>
      </c>
      <c r="J142" s="21"/>
      <c r="K142" s="23">
        <v>63033.14</v>
      </c>
      <c r="L142" s="25">
        <v>5.13</v>
      </c>
      <c r="M142" s="24">
        <v>323360</v>
      </c>
    </row>
    <row r="143" spans="1:13" ht="21.95" customHeight="1" x14ac:dyDescent="0.2">
      <c r="A143" s="44" t="s">
        <v>115</v>
      </c>
      <c r="B143" s="89" t="s">
        <v>211</v>
      </c>
      <c r="C143" s="89"/>
      <c r="D143" s="89"/>
      <c r="E143" s="44" t="s">
        <v>17</v>
      </c>
      <c r="F143" s="45">
        <v>20</v>
      </c>
      <c r="G143" s="21"/>
      <c r="H143" s="29">
        <v>56</v>
      </c>
      <c r="I143" s="23">
        <v>4160</v>
      </c>
      <c r="J143" s="21"/>
      <c r="K143" s="23">
        <v>28271.84</v>
      </c>
      <c r="L143" s="25">
        <v>8.24</v>
      </c>
      <c r="M143" s="24">
        <v>232960</v>
      </c>
    </row>
    <row r="144" spans="1:13" ht="21.95" customHeight="1" x14ac:dyDescent="0.2">
      <c r="A144" s="44" t="s">
        <v>270</v>
      </c>
      <c r="B144" s="89" t="s">
        <v>212</v>
      </c>
      <c r="C144" s="89"/>
      <c r="D144" s="89"/>
      <c r="E144" s="44" t="s">
        <v>17</v>
      </c>
      <c r="F144" s="45">
        <v>56</v>
      </c>
      <c r="G144" s="21"/>
      <c r="H144" s="29">
        <v>32</v>
      </c>
      <c r="I144" s="23">
        <v>9360</v>
      </c>
      <c r="J144" s="21"/>
      <c r="K144" s="23">
        <v>36349.51</v>
      </c>
      <c r="L144" s="25">
        <v>8.24</v>
      </c>
      <c r="M144" s="24">
        <v>299520</v>
      </c>
    </row>
    <row r="145" spans="1:13" ht="21.95" customHeight="1" x14ac:dyDescent="0.2">
      <c r="A145" s="44" t="s">
        <v>271</v>
      </c>
      <c r="B145" s="89" t="s">
        <v>214</v>
      </c>
      <c r="C145" s="89"/>
      <c r="D145" s="89"/>
      <c r="E145" s="44" t="s">
        <v>173</v>
      </c>
      <c r="F145" s="45">
        <v>32</v>
      </c>
      <c r="G145" s="21"/>
      <c r="H145" s="28">
        <v>3.7</v>
      </c>
      <c r="I145" s="27">
        <v>762.67</v>
      </c>
      <c r="J145" s="21"/>
      <c r="K145" s="27">
        <v>342.46</v>
      </c>
      <c r="L145" s="25">
        <v>8.24</v>
      </c>
      <c r="M145" s="24">
        <v>2821.88</v>
      </c>
    </row>
    <row r="146" spans="1:13" ht="21.95" customHeight="1" x14ac:dyDescent="0.2">
      <c r="A146" s="44" t="s">
        <v>117</v>
      </c>
      <c r="B146" s="89" t="s">
        <v>215</v>
      </c>
      <c r="C146" s="89"/>
      <c r="D146" s="89"/>
      <c r="E146" s="44" t="s">
        <v>17</v>
      </c>
      <c r="F146" s="45">
        <v>3.7</v>
      </c>
      <c r="G146" s="21"/>
      <c r="H146" s="29">
        <v>9</v>
      </c>
      <c r="I146" s="23">
        <v>1161.33</v>
      </c>
      <c r="J146" s="21"/>
      <c r="K146" s="23">
        <v>1268.44</v>
      </c>
      <c r="L146" s="25">
        <v>8.24</v>
      </c>
      <c r="M146" s="24">
        <v>10451.969999999999</v>
      </c>
    </row>
    <row r="147" spans="1:13" ht="21.95" customHeight="1" x14ac:dyDescent="0.2">
      <c r="A147" s="44" t="s">
        <v>272</v>
      </c>
      <c r="B147" s="89" t="s">
        <v>217</v>
      </c>
      <c r="C147" s="89"/>
      <c r="D147" s="89"/>
      <c r="E147" s="44" t="s">
        <v>17</v>
      </c>
      <c r="F147" s="45">
        <v>9</v>
      </c>
      <c r="G147" s="21"/>
      <c r="H147" s="29">
        <v>16</v>
      </c>
      <c r="I147" s="23">
        <v>3737.93</v>
      </c>
      <c r="J147" s="21"/>
      <c r="K147" s="23">
        <v>7258.12</v>
      </c>
      <c r="L147" s="25">
        <v>8.24</v>
      </c>
      <c r="M147" s="24">
        <v>59806.879999999997</v>
      </c>
    </row>
    <row r="148" spans="1:13" ht="21.95" customHeight="1" x14ac:dyDescent="0.2">
      <c r="A148" s="44" t="s">
        <v>273</v>
      </c>
      <c r="B148" s="89" t="s">
        <v>221</v>
      </c>
      <c r="C148" s="89"/>
      <c r="D148" s="89"/>
      <c r="E148" s="44" t="s">
        <v>17</v>
      </c>
      <c r="F148" s="45">
        <v>16</v>
      </c>
      <c r="G148" s="21"/>
      <c r="H148" s="29">
        <v>4</v>
      </c>
      <c r="I148" s="23">
        <v>9698</v>
      </c>
      <c r="J148" s="21"/>
      <c r="K148" s="23">
        <v>4707.7700000000004</v>
      </c>
      <c r="L148" s="25">
        <v>8.24</v>
      </c>
      <c r="M148" s="24">
        <v>38792</v>
      </c>
    </row>
    <row r="149" spans="1:13" ht="21.95" customHeight="1" x14ac:dyDescent="0.2">
      <c r="A149" s="44" t="s">
        <v>119</v>
      </c>
      <c r="B149" s="89" t="s">
        <v>222</v>
      </c>
      <c r="C149" s="89"/>
      <c r="D149" s="89"/>
      <c r="E149" s="44" t="s">
        <v>17</v>
      </c>
      <c r="F149" s="45">
        <v>4</v>
      </c>
      <c r="G149" s="21"/>
      <c r="H149" s="29">
        <v>71</v>
      </c>
      <c r="I149" s="23">
        <v>9667.67</v>
      </c>
      <c r="J149" s="21"/>
      <c r="K149" s="23">
        <v>83301.53</v>
      </c>
      <c r="L149" s="25">
        <v>8.24</v>
      </c>
      <c r="M149" s="24">
        <v>686404.57</v>
      </c>
    </row>
    <row r="150" spans="1:13" ht="21.95" customHeight="1" x14ac:dyDescent="0.2">
      <c r="A150" s="44" t="s">
        <v>274</v>
      </c>
      <c r="B150" s="89" t="s">
        <v>232</v>
      </c>
      <c r="C150" s="89"/>
      <c r="D150" s="89"/>
      <c r="E150" s="44" t="s">
        <v>17</v>
      </c>
      <c r="F150" s="45">
        <v>71</v>
      </c>
      <c r="G150" s="21"/>
      <c r="H150" s="29">
        <v>6</v>
      </c>
      <c r="I150" s="23">
        <v>3484</v>
      </c>
      <c r="J150" s="21"/>
      <c r="K150" s="23">
        <v>2536.89</v>
      </c>
      <c r="L150" s="25">
        <v>8.24</v>
      </c>
      <c r="M150" s="24">
        <v>20904</v>
      </c>
    </row>
    <row r="151" spans="1:13" ht="21.95" customHeight="1" x14ac:dyDescent="0.2">
      <c r="A151" s="44" t="s">
        <v>121</v>
      </c>
      <c r="B151" s="89" t="s">
        <v>233</v>
      </c>
      <c r="C151" s="89"/>
      <c r="D151" s="89"/>
      <c r="E151" s="44" t="s">
        <v>17</v>
      </c>
      <c r="F151" s="45">
        <v>6</v>
      </c>
      <c r="G151" s="21"/>
      <c r="H151" s="29">
        <v>1</v>
      </c>
      <c r="I151" s="23">
        <v>124973.33</v>
      </c>
      <c r="J151" s="21"/>
      <c r="K151" s="23">
        <v>15166.67</v>
      </c>
      <c r="L151" s="25">
        <v>8.24</v>
      </c>
      <c r="M151" s="24">
        <v>124973.33</v>
      </c>
    </row>
    <row r="152" spans="1:13" ht="21.95" customHeight="1" x14ac:dyDescent="0.2">
      <c r="A152" s="44" t="s">
        <v>123</v>
      </c>
      <c r="B152" s="89" t="s">
        <v>201</v>
      </c>
      <c r="C152" s="89"/>
      <c r="D152" s="89"/>
      <c r="E152" s="44" t="s">
        <v>17</v>
      </c>
      <c r="F152" s="45">
        <v>1</v>
      </c>
      <c r="G152" s="21"/>
      <c r="H152" s="29">
        <v>18</v>
      </c>
      <c r="I152" s="23">
        <v>4953</v>
      </c>
      <c r="J152" s="21"/>
      <c r="K152" s="23">
        <v>10819.66</v>
      </c>
      <c r="L152" s="25">
        <v>8.24</v>
      </c>
      <c r="M152" s="24">
        <v>89154</v>
      </c>
    </row>
    <row r="153" spans="1:13" ht="21.95" customHeight="1" x14ac:dyDescent="0.2">
      <c r="A153" s="44" t="s">
        <v>125</v>
      </c>
      <c r="B153" s="89" t="s">
        <v>234</v>
      </c>
      <c r="C153" s="89"/>
      <c r="D153" s="89"/>
      <c r="E153" s="44" t="s">
        <v>17</v>
      </c>
      <c r="F153" s="45">
        <v>18</v>
      </c>
      <c r="G153" s="21"/>
      <c r="H153" s="29">
        <v>13</v>
      </c>
      <c r="I153" s="23">
        <v>5286.67</v>
      </c>
      <c r="J153" s="21"/>
      <c r="K153" s="23">
        <v>8340.6200000000008</v>
      </c>
      <c r="L153" s="25">
        <v>8.24</v>
      </c>
      <c r="M153" s="24">
        <v>68726.710000000006</v>
      </c>
    </row>
    <row r="154" spans="1:13" ht="21.95" customHeight="1" x14ac:dyDescent="0.2">
      <c r="A154" s="44" t="s">
        <v>275</v>
      </c>
      <c r="B154" s="89" t="s">
        <v>235</v>
      </c>
      <c r="C154" s="89"/>
      <c r="D154" s="89"/>
      <c r="E154" s="44" t="s">
        <v>17</v>
      </c>
      <c r="F154" s="45">
        <v>13</v>
      </c>
      <c r="G154" s="21"/>
      <c r="H154" s="29">
        <v>13</v>
      </c>
      <c r="I154" s="23">
        <v>6586.67</v>
      </c>
      <c r="J154" s="21"/>
      <c r="K154" s="23">
        <v>10391.59</v>
      </c>
      <c r="L154" s="25">
        <v>8.24</v>
      </c>
      <c r="M154" s="24">
        <v>85626.71</v>
      </c>
    </row>
    <row r="155" spans="1:13" ht="21.95" customHeight="1" x14ac:dyDescent="0.2">
      <c r="A155" s="44" t="s">
        <v>276</v>
      </c>
      <c r="B155" s="89" t="s">
        <v>236</v>
      </c>
      <c r="C155" s="89"/>
      <c r="D155" s="89"/>
      <c r="E155" s="44" t="s">
        <v>17</v>
      </c>
      <c r="F155" s="45">
        <v>13</v>
      </c>
      <c r="G155" s="21"/>
      <c r="H155" s="29">
        <v>7</v>
      </c>
      <c r="I155" s="23">
        <v>13693.33</v>
      </c>
      <c r="J155" s="21"/>
      <c r="K155" s="23">
        <v>11632.68</v>
      </c>
      <c r="L155" s="25">
        <v>8.24</v>
      </c>
      <c r="M155" s="24">
        <v>95853.31</v>
      </c>
    </row>
    <row r="156" spans="1:13" ht="21.95" customHeight="1" x14ac:dyDescent="0.2">
      <c r="A156" s="44" t="s">
        <v>127</v>
      </c>
      <c r="B156" s="89" t="s">
        <v>237</v>
      </c>
      <c r="C156" s="89"/>
      <c r="D156" s="89"/>
      <c r="E156" s="44" t="s">
        <v>17</v>
      </c>
      <c r="F156" s="45">
        <v>7</v>
      </c>
      <c r="G156" s="21"/>
      <c r="H156" s="29">
        <v>7</v>
      </c>
      <c r="I156" s="23">
        <v>17766.669999999998</v>
      </c>
      <c r="J156" s="21"/>
      <c r="K156" s="23">
        <v>15093.04</v>
      </c>
      <c r="L156" s="25">
        <v>8.24</v>
      </c>
      <c r="M156" s="24">
        <v>124366.69</v>
      </c>
    </row>
    <row r="157" spans="1:13" ht="21.95" customHeight="1" x14ac:dyDescent="0.2">
      <c r="A157" s="44" t="s">
        <v>277</v>
      </c>
      <c r="B157" s="89" t="s">
        <v>204</v>
      </c>
      <c r="C157" s="89"/>
      <c r="D157" s="89"/>
      <c r="E157" s="44" t="s">
        <v>17</v>
      </c>
      <c r="F157" s="45">
        <v>7</v>
      </c>
      <c r="G157" s="21"/>
      <c r="H157" s="29">
        <v>5</v>
      </c>
      <c r="I157" s="27">
        <v>205.38</v>
      </c>
      <c r="J157" s="21"/>
      <c r="K157" s="23">
        <v>1026.9000000000001</v>
      </c>
      <c r="L157" s="21">
        <v>8.24</v>
      </c>
      <c r="M157" s="22">
        <f>K157*8.24</f>
        <v>8461.6560000000009</v>
      </c>
    </row>
    <row r="158" spans="1:13" ht="21.95" customHeight="1" x14ac:dyDescent="0.2">
      <c r="A158" s="44" t="s">
        <v>129</v>
      </c>
      <c r="B158" s="89" t="s">
        <v>238</v>
      </c>
      <c r="C158" s="89"/>
      <c r="D158" s="89"/>
      <c r="E158" s="44" t="s">
        <v>17</v>
      </c>
      <c r="F158" s="45">
        <v>5</v>
      </c>
      <c r="G158" s="21"/>
      <c r="H158" s="29">
        <v>10</v>
      </c>
      <c r="I158" s="27">
        <v>186.81</v>
      </c>
      <c r="J158" s="21"/>
      <c r="K158" s="23">
        <v>1868.1</v>
      </c>
      <c r="L158" s="21">
        <v>8.24</v>
      </c>
      <c r="M158" s="22">
        <f t="shared" ref="M158:M159" si="0">K158*8.24</f>
        <v>15393.144</v>
      </c>
    </row>
    <row r="159" spans="1:13" ht="21.95" customHeight="1" x14ac:dyDescent="0.2">
      <c r="A159" s="44" t="s">
        <v>131</v>
      </c>
      <c r="B159" s="89" t="s">
        <v>239</v>
      </c>
      <c r="C159" s="89"/>
      <c r="D159" s="89"/>
      <c r="E159" s="44" t="s">
        <v>240</v>
      </c>
      <c r="F159" s="45">
        <v>10</v>
      </c>
      <c r="G159" s="21"/>
      <c r="H159" s="28">
        <v>0.1</v>
      </c>
      <c r="I159" s="23">
        <v>1349.98</v>
      </c>
      <c r="J159" s="21"/>
      <c r="K159" s="27">
        <v>135</v>
      </c>
      <c r="L159" s="21">
        <v>8.24</v>
      </c>
      <c r="M159" s="22">
        <f t="shared" si="0"/>
        <v>1112.4000000000001</v>
      </c>
    </row>
    <row r="160" spans="1:13" ht="21.95" customHeight="1" x14ac:dyDescent="0.2">
      <c r="A160" s="44" t="s">
        <v>278</v>
      </c>
      <c r="B160" s="89" t="s">
        <v>241</v>
      </c>
      <c r="C160" s="89"/>
      <c r="D160" s="89"/>
      <c r="E160" s="44" t="s">
        <v>17</v>
      </c>
      <c r="F160" s="45">
        <v>0.1</v>
      </c>
      <c r="G160" s="21"/>
      <c r="H160" s="29">
        <v>6</v>
      </c>
      <c r="I160" s="23">
        <v>6846.67</v>
      </c>
      <c r="J160" s="21"/>
      <c r="K160" s="23">
        <v>4985.4399999999996</v>
      </c>
      <c r="L160" s="25">
        <v>8.24</v>
      </c>
      <c r="M160" s="24">
        <v>41080.019999999997</v>
      </c>
    </row>
    <row r="161" spans="1:13" ht="21.95" customHeight="1" x14ac:dyDescent="0.2">
      <c r="A161" s="44" t="s">
        <v>279</v>
      </c>
      <c r="B161" s="89" t="s">
        <v>242</v>
      </c>
      <c r="C161" s="89"/>
      <c r="D161" s="89"/>
      <c r="E161" s="44" t="s">
        <v>17</v>
      </c>
      <c r="F161" s="45">
        <v>6</v>
      </c>
      <c r="G161" s="21"/>
      <c r="H161" s="29">
        <v>8</v>
      </c>
      <c r="I161" s="23">
        <v>1154.4000000000001</v>
      </c>
      <c r="J161" s="21"/>
      <c r="K161" s="23">
        <v>1120.78</v>
      </c>
      <c r="L161" s="25">
        <v>8.24</v>
      </c>
      <c r="M161" s="24">
        <v>9235.2000000000007</v>
      </c>
    </row>
    <row r="162" spans="1:13" ht="21.95" customHeight="1" x14ac:dyDescent="0.2">
      <c r="A162" s="44" t="s">
        <v>280</v>
      </c>
      <c r="B162" s="89" t="s">
        <v>243</v>
      </c>
      <c r="C162" s="89"/>
      <c r="D162" s="89"/>
      <c r="E162" s="44" t="s">
        <v>17</v>
      </c>
      <c r="F162" s="45">
        <v>8</v>
      </c>
      <c r="G162" s="21"/>
      <c r="H162" s="29">
        <v>10</v>
      </c>
      <c r="I162" s="23">
        <v>6464.47</v>
      </c>
      <c r="J162" s="21"/>
      <c r="K162" s="23">
        <v>7845.23</v>
      </c>
      <c r="L162" s="25">
        <v>8.24</v>
      </c>
      <c r="M162" s="24">
        <v>64644.7</v>
      </c>
    </row>
    <row r="163" spans="1:13" ht="21.95" customHeight="1" x14ac:dyDescent="0.2">
      <c r="A163" s="44" t="s">
        <v>281</v>
      </c>
      <c r="B163" s="89" t="s">
        <v>244</v>
      </c>
      <c r="C163" s="89"/>
      <c r="D163" s="89"/>
      <c r="E163" s="44" t="s">
        <v>17</v>
      </c>
      <c r="F163" s="45">
        <v>10</v>
      </c>
      <c r="G163" s="65"/>
      <c r="H163" s="31">
        <v>82</v>
      </c>
      <c r="I163" s="34">
        <v>13780</v>
      </c>
      <c r="J163" s="33"/>
      <c r="K163" s="34">
        <v>137131.07</v>
      </c>
      <c r="L163" s="30">
        <v>8.24</v>
      </c>
      <c r="M163" s="34">
        <v>1129960</v>
      </c>
    </row>
    <row r="164" spans="1:13" ht="21.95" customHeight="1" x14ac:dyDescent="0.2">
      <c r="A164" s="105" t="s">
        <v>282</v>
      </c>
      <c r="B164" s="105"/>
      <c r="C164" s="105"/>
      <c r="D164" s="105"/>
      <c r="E164" s="105"/>
      <c r="F164" s="105"/>
    </row>
    <row r="165" spans="1:13" ht="21.95" customHeight="1" x14ac:dyDescent="0.2">
      <c r="A165" s="44" t="s">
        <v>322</v>
      </c>
      <c r="B165" s="89" t="s">
        <v>304</v>
      </c>
      <c r="C165" s="89"/>
      <c r="D165" s="89"/>
      <c r="E165" s="44" t="s">
        <v>9</v>
      </c>
      <c r="F165" s="45">
        <v>32.981699999999996</v>
      </c>
      <c r="G165" s="35"/>
      <c r="H165" s="39">
        <v>32.981699999999996</v>
      </c>
    </row>
    <row r="166" spans="1:13" ht="21.95" customHeight="1" x14ac:dyDescent="0.2">
      <c r="A166" s="44" t="s">
        <v>323</v>
      </c>
      <c r="B166" s="89" t="s">
        <v>38</v>
      </c>
      <c r="C166" s="89"/>
      <c r="D166" s="89"/>
      <c r="E166" s="44" t="s">
        <v>9</v>
      </c>
      <c r="F166" s="45">
        <v>65.963399999999993</v>
      </c>
      <c r="G166" s="35"/>
      <c r="H166" s="39">
        <v>65.963399999999993</v>
      </c>
    </row>
    <row r="167" spans="1:13" ht="21.95" customHeight="1" x14ac:dyDescent="0.2">
      <c r="A167" s="44" t="s">
        <v>324</v>
      </c>
      <c r="B167" s="89" t="s">
        <v>305</v>
      </c>
      <c r="C167" s="89"/>
      <c r="D167" s="89"/>
      <c r="E167" s="44" t="s">
        <v>9</v>
      </c>
      <c r="F167" s="45">
        <v>79.156080000000003</v>
      </c>
      <c r="G167" s="35"/>
      <c r="H167" s="40">
        <v>79.156080000000003</v>
      </c>
    </row>
    <row r="168" spans="1:13" ht="21.95" customHeight="1" x14ac:dyDescent="0.2">
      <c r="A168" s="44" t="s">
        <v>325</v>
      </c>
      <c r="B168" s="89" t="s">
        <v>306</v>
      </c>
      <c r="C168" s="89"/>
      <c r="D168" s="89"/>
      <c r="E168" s="44" t="s">
        <v>9</v>
      </c>
      <c r="F168" s="45">
        <v>19.789020000000001</v>
      </c>
      <c r="G168" s="35"/>
      <c r="H168" s="40">
        <v>19.789020000000001</v>
      </c>
    </row>
    <row r="169" spans="1:13" ht="21.95" customHeight="1" x14ac:dyDescent="0.2">
      <c r="A169" s="44" t="s">
        <v>326</v>
      </c>
      <c r="B169" s="89" t="s">
        <v>169</v>
      </c>
      <c r="C169" s="89"/>
      <c r="D169" s="89"/>
      <c r="E169" s="44" t="s">
        <v>12</v>
      </c>
      <c r="F169" s="45">
        <v>91.575599999999994</v>
      </c>
      <c r="G169" s="35"/>
      <c r="H169" s="39">
        <v>91.575599999999994</v>
      </c>
    </row>
    <row r="170" spans="1:13" ht="21.95" customHeight="1" x14ac:dyDescent="0.2">
      <c r="A170" s="44" t="s">
        <v>327</v>
      </c>
      <c r="B170" s="89" t="s">
        <v>307</v>
      </c>
      <c r="C170" s="89"/>
      <c r="D170" s="89"/>
      <c r="E170" s="44" t="s">
        <v>12</v>
      </c>
      <c r="F170" s="45">
        <v>561.53039999999999</v>
      </c>
      <c r="G170" s="35"/>
      <c r="H170" s="39">
        <v>561.53039999999999</v>
      </c>
    </row>
    <row r="171" spans="1:13" ht="21.95" customHeight="1" x14ac:dyDescent="0.2">
      <c r="A171" s="44" t="s">
        <v>328</v>
      </c>
      <c r="B171" s="89" t="s">
        <v>308</v>
      </c>
      <c r="C171" s="89"/>
      <c r="D171" s="89"/>
      <c r="E171" s="44" t="s">
        <v>12</v>
      </c>
      <c r="F171" s="45">
        <v>7.68</v>
      </c>
      <c r="G171" s="35"/>
      <c r="H171" s="38">
        <v>7.68</v>
      </c>
    </row>
    <row r="172" spans="1:13" ht="21.95" customHeight="1" x14ac:dyDescent="0.2">
      <c r="A172" s="44" t="s">
        <v>329</v>
      </c>
      <c r="B172" s="89" t="s">
        <v>309</v>
      </c>
      <c r="C172" s="89"/>
      <c r="D172" s="89"/>
      <c r="E172" s="44" t="s">
        <v>5</v>
      </c>
      <c r="F172" s="45">
        <v>7.7603999999999997</v>
      </c>
      <c r="G172" s="35"/>
      <c r="H172" s="39">
        <v>7.7603999999999997</v>
      </c>
    </row>
    <row r="173" spans="1:13" ht="21.95" customHeight="1" x14ac:dyDescent="0.2">
      <c r="A173" s="44" t="s">
        <v>330</v>
      </c>
      <c r="B173" s="89" t="s">
        <v>310</v>
      </c>
      <c r="C173" s="89"/>
      <c r="D173" s="89"/>
      <c r="E173" s="44" t="s">
        <v>34</v>
      </c>
      <c r="F173" s="45">
        <v>129.34</v>
      </c>
      <c r="G173" s="35"/>
      <c r="H173" s="38">
        <v>129.34</v>
      </c>
    </row>
    <row r="174" spans="1:13" ht="21.95" customHeight="1" x14ac:dyDescent="0.2">
      <c r="A174" s="44" t="s">
        <v>331</v>
      </c>
      <c r="B174" s="89" t="s">
        <v>311</v>
      </c>
      <c r="C174" s="89"/>
      <c r="D174" s="89"/>
      <c r="E174" s="44" t="s">
        <v>12</v>
      </c>
      <c r="F174" s="45">
        <v>37.829000000000001</v>
      </c>
      <c r="G174" s="35"/>
      <c r="H174" s="36">
        <v>37.829000000000001</v>
      </c>
    </row>
    <row r="175" spans="1:13" ht="21.95" customHeight="1" x14ac:dyDescent="0.2">
      <c r="A175" s="44" t="s">
        <v>332</v>
      </c>
      <c r="B175" s="89" t="s">
        <v>309</v>
      </c>
      <c r="C175" s="89"/>
      <c r="D175" s="89"/>
      <c r="E175" s="44" t="s">
        <v>5</v>
      </c>
      <c r="F175" s="45">
        <v>0.15928</v>
      </c>
      <c r="G175" s="35"/>
      <c r="H175" s="40">
        <v>0.15928</v>
      </c>
    </row>
    <row r="176" spans="1:13" ht="21.95" customHeight="1" x14ac:dyDescent="0.2">
      <c r="A176" s="44" t="s">
        <v>333</v>
      </c>
      <c r="B176" s="89" t="s">
        <v>171</v>
      </c>
      <c r="C176" s="89"/>
      <c r="D176" s="89"/>
      <c r="E176" s="44" t="s">
        <v>5</v>
      </c>
      <c r="F176" s="45">
        <v>3.9820000000000001E-2</v>
      </c>
      <c r="G176" s="35"/>
      <c r="H176" s="40">
        <v>3.9820000000000001E-2</v>
      </c>
    </row>
    <row r="177" spans="1:8" ht="21.95" customHeight="1" x14ac:dyDescent="0.2">
      <c r="A177" s="44" t="s">
        <v>334</v>
      </c>
      <c r="B177" s="89" t="s">
        <v>312</v>
      </c>
      <c r="C177" s="89"/>
      <c r="D177" s="89"/>
      <c r="E177" s="44" t="s">
        <v>17</v>
      </c>
      <c r="F177" s="45">
        <v>32</v>
      </c>
      <c r="G177" s="35"/>
      <c r="H177" s="37">
        <v>32</v>
      </c>
    </row>
    <row r="178" spans="1:8" ht="21.95" customHeight="1" x14ac:dyDescent="0.2">
      <c r="A178" s="44" t="s">
        <v>335</v>
      </c>
      <c r="B178" s="89" t="s">
        <v>309</v>
      </c>
      <c r="C178" s="89"/>
      <c r="D178" s="89"/>
      <c r="E178" s="44" t="s">
        <v>5</v>
      </c>
      <c r="F178" s="45">
        <v>7.6800000000000002E-3</v>
      </c>
      <c r="G178" s="35"/>
      <c r="H178" s="40">
        <v>7.6800000000000002E-3</v>
      </c>
    </row>
    <row r="179" spans="1:8" ht="21.95" customHeight="1" x14ac:dyDescent="0.2">
      <c r="A179" s="44" t="s">
        <v>336</v>
      </c>
      <c r="B179" s="89" t="s">
        <v>306</v>
      </c>
      <c r="C179" s="89"/>
      <c r="D179" s="89"/>
      <c r="E179" s="44" t="s">
        <v>9</v>
      </c>
      <c r="F179" s="45">
        <v>6.3545999999999996</v>
      </c>
      <c r="G179" s="35"/>
      <c r="H179" s="39">
        <v>6.3545999999999996</v>
      </c>
    </row>
    <row r="180" spans="1:8" ht="21.95" customHeight="1" x14ac:dyDescent="0.2">
      <c r="A180" s="44" t="s">
        <v>337</v>
      </c>
      <c r="B180" s="89" t="s">
        <v>306</v>
      </c>
      <c r="C180" s="89"/>
      <c r="D180" s="89"/>
      <c r="E180" s="44" t="s">
        <v>9</v>
      </c>
      <c r="F180" s="45">
        <v>17.955672</v>
      </c>
      <c r="G180" s="35"/>
      <c r="H180" s="41">
        <v>17.955672</v>
      </c>
    </row>
    <row r="181" spans="1:8" ht="21.95" customHeight="1" x14ac:dyDescent="0.2">
      <c r="A181" s="44" t="s">
        <v>338</v>
      </c>
      <c r="B181" s="89" t="s">
        <v>308</v>
      </c>
      <c r="C181" s="89"/>
      <c r="D181" s="89"/>
      <c r="E181" s="44" t="s">
        <v>12</v>
      </c>
      <c r="F181" s="45">
        <v>40.116599999999998</v>
      </c>
      <c r="G181" s="35"/>
      <c r="H181" s="39">
        <v>40.116599999999998</v>
      </c>
    </row>
    <row r="182" spans="1:8" ht="21.95" customHeight="1" x14ac:dyDescent="0.2">
      <c r="A182" s="44" t="s">
        <v>339</v>
      </c>
      <c r="B182" s="89" t="s">
        <v>309</v>
      </c>
      <c r="C182" s="89"/>
      <c r="D182" s="89"/>
      <c r="E182" s="44" t="s">
        <v>5</v>
      </c>
      <c r="F182" s="45">
        <v>0.47195999999999999</v>
      </c>
      <c r="G182" s="35"/>
      <c r="H182" s="40">
        <v>0.47195999999999999</v>
      </c>
    </row>
    <row r="183" spans="1:8" ht="21.95" customHeight="1" x14ac:dyDescent="0.2">
      <c r="A183" s="44" t="s">
        <v>340</v>
      </c>
      <c r="B183" s="89" t="s">
        <v>313</v>
      </c>
      <c r="C183" s="89"/>
      <c r="D183" s="89"/>
      <c r="E183" s="44" t="s">
        <v>12</v>
      </c>
      <c r="F183" s="45">
        <v>196.65600000000001</v>
      </c>
      <c r="G183" s="35"/>
      <c r="H183" s="36">
        <v>196.65600000000001</v>
      </c>
    </row>
    <row r="184" spans="1:8" ht="21.95" customHeight="1" x14ac:dyDescent="0.2">
      <c r="A184" s="44" t="s">
        <v>341</v>
      </c>
      <c r="B184" s="89" t="s">
        <v>314</v>
      </c>
      <c r="C184" s="89"/>
      <c r="D184" s="89"/>
      <c r="E184" s="44" t="s">
        <v>12</v>
      </c>
      <c r="F184" s="45">
        <v>89.627399999999994</v>
      </c>
      <c r="G184" s="35"/>
      <c r="H184" s="39">
        <v>89.627399999999994</v>
      </c>
    </row>
    <row r="185" spans="1:8" ht="21.95" customHeight="1" x14ac:dyDescent="0.2">
      <c r="A185" s="44" t="s">
        <v>342</v>
      </c>
      <c r="B185" s="89" t="s">
        <v>307</v>
      </c>
      <c r="C185" s="89"/>
      <c r="D185" s="89"/>
      <c r="E185" s="44" t="s">
        <v>12</v>
      </c>
      <c r="F185" s="45">
        <v>47.297400000000003</v>
      </c>
      <c r="G185" s="35"/>
      <c r="H185" s="39">
        <v>47.297400000000003</v>
      </c>
    </row>
    <row r="186" spans="1:8" ht="21.95" customHeight="1" x14ac:dyDescent="0.2">
      <c r="A186" s="44" t="s">
        <v>343</v>
      </c>
      <c r="B186" s="89" t="s">
        <v>169</v>
      </c>
      <c r="C186" s="89"/>
      <c r="D186" s="89"/>
      <c r="E186" s="44" t="s">
        <v>12</v>
      </c>
      <c r="F186" s="45">
        <v>35.914200000000001</v>
      </c>
      <c r="G186" s="35"/>
      <c r="H186" s="39">
        <v>35.914200000000001</v>
      </c>
    </row>
    <row r="187" spans="1:8" ht="21.95" customHeight="1" x14ac:dyDescent="0.2">
      <c r="A187" s="44" t="s">
        <v>344</v>
      </c>
      <c r="B187" s="89" t="s">
        <v>315</v>
      </c>
      <c r="C187" s="89"/>
      <c r="D187" s="89"/>
      <c r="E187" s="44" t="s">
        <v>12</v>
      </c>
      <c r="F187" s="45">
        <v>40.300199999999997</v>
      </c>
      <c r="G187" s="35"/>
      <c r="H187" s="39">
        <v>40.300199999999997</v>
      </c>
    </row>
    <row r="188" spans="1:8" ht="21.95" customHeight="1" x14ac:dyDescent="0.2">
      <c r="A188" s="44" t="s">
        <v>345</v>
      </c>
      <c r="B188" s="89" t="s">
        <v>309</v>
      </c>
      <c r="C188" s="89"/>
      <c r="D188" s="89"/>
      <c r="E188" s="44" t="s">
        <v>5</v>
      </c>
      <c r="F188" s="45">
        <v>4.8091200000000001</v>
      </c>
      <c r="G188" s="35"/>
      <c r="H188" s="40">
        <v>4.8091200000000001</v>
      </c>
    </row>
    <row r="189" spans="1:8" ht="21.95" customHeight="1" x14ac:dyDescent="0.2">
      <c r="A189" s="44" t="s">
        <v>346</v>
      </c>
      <c r="B189" s="89" t="s">
        <v>310</v>
      </c>
      <c r="C189" s="89"/>
      <c r="D189" s="89"/>
      <c r="E189" s="44" t="s">
        <v>34</v>
      </c>
      <c r="F189" s="45">
        <v>80.152000000000001</v>
      </c>
      <c r="G189" s="35"/>
      <c r="H189" s="36">
        <v>80.152000000000001</v>
      </c>
    </row>
    <row r="190" spans="1:8" ht="21.95" customHeight="1" x14ac:dyDescent="0.2">
      <c r="A190" s="44" t="s">
        <v>347</v>
      </c>
      <c r="B190" s="89" t="s">
        <v>316</v>
      </c>
      <c r="C190" s="89"/>
      <c r="D190" s="89"/>
      <c r="E190" s="44" t="s">
        <v>12</v>
      </c>
      <c r="F190" s="45">
        <v>162.9151</v>
      </c>
      <c r="G190" s="35"/>
      <c r="H190" s="39">
        <v>162.9151</v>
      </c>
    </row>
    <row r="191" spans="1:8" ht="21.95" customHeight="1" x14ac:dyDescent="0.2">
      <c r="A191" s="44" t="s">
        <v>348</v>
      </c>
      <c r="B191" s="89" t="s">
        <v>317</v>
      </c>
      <c r="C191" s="89"/>
      <c r="D191" s="89"/>
      <c r="E191" s="44" t="s">
        <v>12</v>
      </c>
      <c r="F191" s="45">
        <v>177.15039999999999</v>
      </c>
      <c r="G191" s="35"/>
      <c r="H191" s="39">
        <v>177.15039999999999</v>
      </c>
    </row>
    <row r="192" spans="1:8" ht="21.95" customHeight="1" x14ac:dyDescent="0.2">
      <c r="A192" s="44" t="s">
        <v>349</v>
      </c>
      <c r="B192" s="89" t="s">
        <v>317</v>
      </c>
      <c r="C192" s="89"/>
      <c r="D192" s="89"/>
      <c r="E192" s="44" t="s">
        <v>12</v>
      </c>
      <c r="F192" s="45">
        <v>177.15039999999999</v>
      </c>
      <c r="G192" s="35"/>
      <c r="H192" s="39">
        <v>177.15039999999999</v>
      </c>
    </row>
    <row r="193" spans="1:8" ht="21.95" customHeight="1" x14ac:dyDescent="0.2">
      <c r="A193" s="44" t="s">
        <v>350</v>
      </c>
      <c r="B193" s="89" t="s">
        <v>306</v>
      </c>
      <c r="C193" s="89"/>
      <c r="D193" s="89"/>
      <c r="E193" s="44" t="s">
        <v>9</v>
      </c>
      <c r="F193" s="45">
        <v>6.4533360000000002</v>
      </c>
      <c r="G193" s="35"/>
      <c r="H193" s="41">
        <v>6.4533360000000002</v>
      </c>
    </row>
    <row r="194" spans="1:8" ht="21.95" customHeight="1" x14ac:dyDescent="0.2">
      <c r="A194" s="44" t="s">
        <v>351</v>
      </c>
      <c r="B194" s="89" t="s">
        <v>313</v>
      </c>
      <c r="C194" s="89"/>
      <c r="D194" s="89"/>
      <c r="E194" s="44" t="s">
        <v>12</v>
      </c>
      <c r="F194" s="45">
        <v>103.9686</v>
      </c>
      <c r="G194" s="35"/>
      <c r="H194" s="39">
        <v>103.9686</v>
      </c>
    </row>
    <row r="195" spans="1:8" ht="21.95" customHeight="1" x14ac:dyDescent="0.2">
      <c r="A195" s="44" t="s">
        <v>352</v>
      </c>
      <c r="B195" s="89" t="s">
        <v>307</v>
      </c>
      <c r="C195" s="89"/>
      <c r="D195" s="89"/>
      <c r="E195" s="44" t="s">
        <v>12</v>
      </c>
      <c r="F195" s="45">
        <v>29.192399999999999</v>
      </c>
      <c r="G195" s="35"/>
      <c r="H195" s="39">
        <v>29.192399999999999</v>
      </c>
    </row>
    <row r="196" spans="1:8" ht="21.95" customHeight="1" x14ac:dyDescent="0.2">
      <c r="A196" s="44" t="s">
        <v>353</v>
      </c>
      <c r="B196" s="89" t="s">
        <v>169</v>
      </c>
      <c r="C196" s="89"/>
      <c r="D196" s="89"/>
      <c r="E196" s="44" t="s">
        <v>12</v>
      </c>
      <c r="F196" s="45">
        <v>15.2898</v>
      </c>
      <c r="G196" s="35"/>
      <c r="H196" s="39">
        <v>15.2898</v>
      </c>
    </row>
    <row r="197" spans="1:8" ht="21.95" customHeight="1" x14ac:dyDescent="0.2">
      <c r="A197" s="44" t="s">
        <v>354</v>
      </c>
      <c r="B197" s="89" t="s">
        <v>309</v>
      </c>
      <c r="C197" s="89"/>
      <c r="D197" s="89"/>
      <c r="E197" s="44" t="s">
        <v>5</v>
      </c>
      <c r="F197" s="45">
        <v>1.8980399999999999</v>
      </c>
      <c r="G197" s="35"/>
      <c r="H197" s="40">
        <v>1.8980399999999999</v>
      </c>
    </row>
    <row r="198" spans="1:8" ht="21.95" customHeight="1" x14ac:dyDescent="0.2">
      <c r="A198" s="44" t="s">
        <v>355</v>
      </c>
      <c r="B198" s="89" t="s">
        <v>310</v>
      </c>
      <c r="C198" s="89"/>
      <c r="D198" s="89"/>
      <c r="E198" s="44" t="s">
        <v>34</v>
      </c>
      <c r="F198" s="45">
        <v>31.634</v>
      </c>
      <c r="G198" s="35"/>
      <c r="H198" s="36">
        <v>31.634</v>
      </c>
    </row>
    <row r="199" spans="1:8" ht="21.95" customHeight="1" x14ac:dyDescent="0.2">
      <c r="A199" s="44" t="s">
        <v>356</v>
      </c>
      <c r="B199" s="89" t="s">
        <v>311</v>
      </c>
      <c r="C199" s="89"/>
      <c r="D199" s="89"/>
      <c r="E199" s="44" t="s">
        <v>12</v>
      </c>
      <c r="F199" s="45">
        <v>15.978999999999999</v>
      </c>
      <c r="G199" s="35"/>
      <c r="H199" s="36">
        <v>15.978999999999999</v>
      </c>
    </row>
    <row r="200" spans="1:8" ht="21.95" customHeight="1" x14ac:dyDescent="0.2">
      <c r="A200" s="44" t="s">
        <v>357</v>
      </c>
      <c r="B200" s="89" t="s">
        <v>309</v>
      </c>
      <c r="C200" s="89"/>
      <c r="D200" s="89"/>
      <c r="E200" s="44" t="s">
        <v>5</v>
      </c>
      <c r="F200" s="45">
        <v>6.7280000000000006E-2</v>
      </c>
      <c r="G200" s="35"/>
      <c r="H200" s="40">
        <v>6.7280000000000006E-2</v>
      </c>
    </row>
    <row r="201" spans="1:8" ht="21.95" customHeight="1" x14ac:dyDescent="0.2">
      <c r="A201" s="44" t="s">
        <v>358</v>
      </c>
      <c r="B201" s="89" t="s">
        <v>171</v>
      </c>
      <c r="C201" s="89"/>
      <c r="D201" s="89"/>
      <c r="E201" s="44" t="s">
        <v>5</v>
      </c>
      <c r="F201" s="45">
        <v>1.6820000000000002E-2</v>
      </c>
      <c r="G201" s="35"/>
      <c r="H201" s="40">
        <v>1.6820000000000002E-2</v>
      </c>
    </row>
    <row r="202" spans="1:8" ht="21.95" customHeight="1" x14ac:dyDescent="0.2">
      <c r="A202" s="44" t="s">
        <v>359</v>
      </c>
      <c r="B202" s="89" t="s">
        <v>306</v>
      </c>
      <c r="C202" s="89"/>
      <c r="D202" s="89"/>
      <c r="E202" s="44" t="s">
        <v>9</v>
      </c>
      <c r="F202" s="45">
        <v>4.2407519999999996</v>
      </c>
      <c r="G202" s="35"/>
      <c r="H202" s="41">
        <v>4.2407519999999996</v>
      </c>
    </row>
    <row r="203" spans="1:8" ht="21.95" customHeight="1" x14ac:dyDescent="0.2">
      <c r="A203" s="44" t="s">
        <v>360</v>
      </c>
      <c r="B203" s="89" t="s">
        <v>306</v>
      </c>
      <c r="C203" s="89"/>
      <c r="D203" s="89"/>
      <c r="E203" s="44" t="s">
        <v>9</v>
      </c>
      <c r="F203" s="45">
        <v>1.683816</v>
      </c>
      <c r="G203" s="35"/>
      <c r="H203" s="41">
        <v>1.683816</v>
      </c>
    </row>
    <row r="204" spans="1:8" ht="21.95" customHeight="1" x14ac:dyDescent="0.2">
      <c r="A204" s="44" t="s">
        <v>361</v>
      </c>
      <c r="B204" s="89" t="s">
        <v>307</v>
      </c>
      <c r="C204" s="89"/>
      <c r="D204" s="89"/>
      <c r="E204" s="44" t="s">
        <v>12</v>
      </c>
      <c r="F204" s="45">
        <v>31.936199999999999</v>
      </c>
      <c r="G204" s="35"/>
      <c r="H204" s="39">
        <v>31.936199999999999</v>
      </c>
    </row>
    <row r="205" spans="1:8" ht="21.95" customHeight="1" x14ac:dyDescent="0.2">
      <c r="A205" s="44" t="s">
        <v>362</v>
      </c>
      <c r="B205" s="89" t="s">
        <v>169</v>
      </c>
      <c r="C205" s="89"/>
      <c r="D205" s="89"/>
      <c r="E205" s="44" t="s">
        <v>12</v>
      </c>
      <c r="F205" s="45">
        <v>10.1592</v>
      </c>
      <c r="G205" s="35"/>
      <c r="H205" s="39">
        <v>10.1592</v>
      </c>
    </row>
    <row r="206" spans="1:8" ht="21.95" customHeight="1" x14ac:dyDescent="0.2">
      <c r="A206" s="44" t="s">
        <v>363</v>
      </c>
      <c r="B206" s="89" t="s">
        <v>309</v>
      </c>
      <c r="C206" s="89"/>
      <c r="D206" s="89"/>
      <c r="E206" s="44" t="s">
        <v>5</v>
      </c>
      <c r="F206" s="45">
        <v>0.49524000000000001</v>
      </c>
      <c r="G206" s="35"/>
      <c r="H206" s="40">
        <v>0.49524000000000001</v>
      </c>
    </row>
    <row r="207" spans="1:8" ht="21.95" customHeight="1" x14ac:dyDescent="0.2">
      <c r="A207" s="44" t="s">
        <v>364</v>
      </c>
      <c r="B207" s="89" t="s">
        <v>310</v>
      </c>
      <c r="C207" s="89"/>
      <c r="D207" s="89"/>
      <c r="E207" s="44" t="s">
        <v>34</v>
      </c>
      <c r="F207" s="45">
        <v>8.2539999999999996</v>
      </c>
      <c r="G207" s="35"/>
      <c r="H207" s="36">
        <v>8.2539999999999996</v>
      </c>
    </row>
    <row r="208" spans="1:8" ht="21.95" customHeight="1" x14ac:dyDescent="0.2">
      <c r="A208" s="44" t="s">
        <v>365</v>
      </c>
      <c r="B208" s="89" t="s">
        <v>316</v>
      </c>
      <c r="C208" s="89"/>
      <c r="D208" s="89"/>
      <c r="E208" s="44" t="s">
        <v>12</v>
      </c>
      <c r="F208" s="45">
        <v>30.9618</v>
      </c>
      <c r="G208" s="35"/>
      <c r="H208" s="39">
        <v>30.9618</v>
      </c>
    </row>
    <row r="209" spans="1:8" ht="21.95" customHeight="1" x14ac:dyDescent="0.2">
      <c r="A209" s="44" t="s">
        <v>366</v>
      </c>
      <c r="B209" s="89" t="s">
        <v>317</v>
      </c>
      <c r="C209" s="89"/>
      <c r="D209" s="89"/>
      <c r="E209" s="44" t="s">
        <v>12</v>
      </c>
      <c r="F209" s="45">
        <v>33.667200000000001</v>
      </c>
      <c r="G209" s="35"/>
      <c r="H209" s="39">
        <v>33.667200000000001</v>
      </c>
    </row>
    <row r="210" spans="1:8" ht="21.95" customHeight="1" x14ac:dyDescent="0.2">
      <c r="A210" s="44" t="s">
        <v>367</v>
      </c>
      <c r="B210" s="89" t="s">
        <v>317</v>
      </c>
      <c r="C210" s="89"/>
      <c r="D210" s="89"/>
      <c r="E210" s="44" t="s">
        <v>12</v>
      </c>
      <c r="F210" s="45">
        <v>33.667200000000001</v>
      </c>
      <c r="G210" s="35"/>
      <c r="H210" s="39">
        <v>33.667200000000001</v>
      </c>
    </row>
    <row r="211" spans="1:8" ht="21.95" customHeight="1" x14ac:dyDescent="0.2">
      <c r="A211" s="44" t="s">
        <v>368</v>
      </c>
      <c r="B211" s="89" t="s">
        <v>306</v>
      </c>
      <c r="C211" s="89"/>
      <c r="D211" s="89"/>
      <c r="E211" s="44" t="s">
        <v>9</v>
      </c>
      <c r="F211" s="45">
        <v>1.226448</v>
      </c>
      <c r="G211" s="35"/>
      <c r="H211" s="41">
        <v>1.226448</v>
      </c>
    </row>
    <row r="212" spans="1:8" ht="21.95" customHeight="1" x14ac:dyDescent="0.2">
      <c r="A212" s="44" t="s">
        <v>369</v>
      </c>
      <c r="B212" s="89" t="s">
        <v>307</v>
      </c>
      <c r="C212" s="89"/>
      <c r="D212" s="89"/>
      <c r="E212" s="44" t="s">
        <v>12</v>
      </c>
      <c r="F212" s="45">
        <v>30.661200000000001</v>
      </c>
      <c r="G212" s="35"/>
      <c r="H212" s="39">
        <v>30.661200000000001</v>
      </c>
    </row>
    <row r="213" spans="1:8" ht="21.95" customHeight="1" x14ac:dyDescent="0.2">
      <c r="A213" s="44" t="s">
        <v>370</v>
      </c>
      <c r="B213" s="89" t="s">
        <v>309</v>
      </c>
      <c r="C213" s="89"/>
      <c r="D213" s="89"/>
      <c r="E213" s="44" t="s">
        <v>5</v>
      </c>
      <c r="F213" s="45">
        <v>0.36071999999999999</v>
      </c>
      <c r="G213" s="35"/>
      <c r="H213" s="40">
        <v>0.36071999999999999</v>
      </c>
    </row>
    <row r="214" spans="1:8" ht="21.95" customHeight="1" x14ac:dyDescent="0.2">
      <c r="A214" s="44" t="s">
        <v>371</v>
      </c>
      <c r="B214" s="89" t="s">
        <v>310</v>
      </c>
      <c r="C214" s="89"/>
      <c r="D214" s="89"/>
      <c r="E214" s="44" t="s">
        <v>34</v>
      </c>
      <c r="F214" s="45">
        <v>6.0119999999999996</v>
      </c>
      <c r="G214" s="35"/>
      <c r="H214" s="36">
        <v>6.0119999999999996</v>
      </c>
    </row>
    <row r="215" spans="1:8" ht="21.95" customHeight="1" x14ac:dyDescent="0.2">
      <c r="A215" s="44" t="s">
        <v>372</v>
      </c>
      <c r="B215" s="89" t="s">
        <v>306</v>
      </c>
      <c r="C215" s="89"/>
      <c r="D215" s="89"/>
      <c r="E215" s="44" t="s">
        <v>9</v>
      </c>
      <c r="F215" s="45">
        <v>1.226448</v>
      </c>
      <c r="G215" s="35"/>
      <c r="H215" s="41">
        <v>1.226448</v>
      </c>
    </row>
    <row r="216" spans="1:8" ht="21.95" customHeight="1" x14ac:dyDescent="0.2">
      <c r="A216" s="44" t="s">
        <v>373</v>
      </c>
      <c r="B216" s="89" t="s">
        <v>318</v>
      </c>
      <c r="C216" s="89"/>
      <c r="D216" s="89"/>
      <c r="E216" s="44" t="s">
        <v>12</v>
      </c>
      <c r="F216" s="45">
        <v>191.74979999999999</v>
      </c>
      <c r="G216" s="35"/>
      <c r="H216" s="39">
        <v>191.74979999999999</v>
      </c>
    </row>
    <row r="217" spans="1:8" ht="21.95" customHeight="1" x14ac:dyDescent="0.2">
      <c r="A217" s="44" t="s">
        <v>374</v>
      </c>
      <c r="B217" s="89" t="s">
        <v>319</v>
      </c>
      <c r="C217" s="89"/>
      <c r="D217" s="89"/>
      <c r="E217" s="44" t="s">
        <v>34</v>
      </c>
      <c r="F217" s="45">
        <v>93.995000000000005</v>
      </c>
      <c r="G217" s="35"/>
      <c r="H217" s="36">
        <v>93.995000000000005</v>
      </c>
    </row>
    <row r="218" spans="1:8" ht="21.95" customHeight="1" x14ac:dyDescent="0.2">
      <c r="A218" s="44" t="s">
        <v>375</v>
      </c>
      <c r="B218" s="89" t="s">
        <v>316</v>
      </c>
      <c r="C218" s="89"/>
      <c r="D218" s="89"/>
      <c r="E218" s="44" t="s">
        <v>12</v>
      </c>
      <c r="F218" s="45">
        <v>209.7801</v>
      </c>
      <c r="G218" s="35"/>
      <c r="H218" s="39">
        <v>209.7801</v>
      </c>
    </row>
    <row r="219" spans="1:8" ht="21.95" customHeight="1" x14ac:dyDescent="0.2">
      <c r="A219" s="44" t="s">
        <v>376</v>
      </c>
      <c r="B219" s="89" t="s">
        <v>317</v>
      </c>
      <c r="C219" s="89"/>
      <c r="D219" s="89"/>
      <c r="E219" s="44" t="s">
        <v>12</v>
      </c>
      <c r="F219" s="45">
        <v>228.1104</v>
      </c>
      <c r="G219" s="35"/>
      <c r="H219" s="39">
        <v>228.1104</v>
      </c>
    </row>
    <row r="220" spans="1:8" ht="21.95" customHeight="1" x14ac:dyDescent="0.2">
      <c r="A220" s="44" t="s">
        <v>377</v>
      </c>
      <c r="B220" s="89" t="s">
        <v>317</v>
      </c>
      <c r="C220" s="89"/>
      <c r="D220" s="89"/>
      <c r="E220" s="44" t="s">
        <v>12</v>
      </c>
      <c r="F220" s="45">
        <v>228.1104</v>
      </c>
      <c r="G220" s="35"/>
      <c r="H220" s="39">
        <v>228.1104</v>
      </c>
    </row>
    <row r="221" spans="1:8" ht="21.95" customHeight="1" x14ac:dyDescent="0.2">
      <c r="A221" s="44" t="s">
        <v>378</v>
      </c>
      <c r="B221" s="89" t="s">
        <v>306</v>
      </c>
      <c r="C221" s="89"/>
      <c r="D221" s="89"/>
      <c r="E221" s="44" t="s">
        <v>9</v>
      </c>
      <c r="F221" s="45">
        <v>8.3097359999999991</v>
      </c>
      <c r="G221" s="35"/>
      <c r="H221" s="41">
        <v>8.3097359999999991</v>
      </c>
    </row>
    <row r="222" spans="1:8" ht="21.95" customHeight="1" x14ac:dyDescent="0.2">
      <c r="A222" s="44" t="s">
        <v>379</v>
      </c>
      <c r="B222" s="89" t="s">
        <v>318</v>
      </c>
      <c r="C222" s="89"/>
      <c r="D222" s="89"/>
      <c r="E222" s="44" t="s">
        <v>12</v>
      </c>
      <c r="F222" s="45">
        <v>207.74340000000001</v>
      </c>
      <c r="G222" s="35"/>
      <c r="H222" s="39">
        <v>207.74340000000001</v>
      </c>
    </row>
    <row r="223" spans="1:8" ht="21.95" customHeight="1" x14ac:dyDescent="0.2">
      <c r="A223" s="44" t="s">
        <v>380</v>
      </c>
      <c r="B223" s="89" t="s">
        <v>319</v>
      </c>
      <c r="C223" s="89"/>
      <c r="D223" s="89"/>
      <c r="E223" s="44" t="s">
        <v>34</v>
      </c>
      <c r="F223" s="45">
        <v>101.83499999999999</v>
      </c>
      <c r="G223" s="35"/>
      <c r="H223" s="36">
        <v>101.83499999999999</v>
      </c>
    </row>
    <row r="224" spans="1:8" ht="21.95" customHeight="1" x14ac:dyDescent="0.2">
      <c r="A224" s="44" t="s">
        <v>381</v>
      </c>
      <c r="B224" s="89" t="s">
        <v>311</v>
      </c>
      <c r="C224" s="89"/>
      <c r="D224" s="89"/>
      <c r="E224" s="44" t="s">
        <v>12</v>
      </c>
      <c r="F224" s="45">
        <v>9.2748500000000007</v>
      </c>
      <c r="G224" s="35"/>
      <c r="H224" s="40">
        <v>9.2748500000000007</v>
      </c>
    </row>
    <row r="225" spans="1:8" ht="21.95" customHeight="1" x14ac:dyDescent="0.2">
      <c r="A225" s="44" t="s">
        <v>382</v>
      </c>
      <c r="B225" s="89" t="s">
        <v>309</v>
      </c>
      <c r="C225" s="89"/>
      <c r="D225" s="89"/>
      <c r="E225" s="44" t="s">
        <v>5</v>
      </c>
      <c r="F225" s="45">
        <v>3.9052000000000003E-2</v>
      </c>
      <c r="G225" s="35"/>
      <c r="H225" s="41">
        <v>3.9052000000000003E-2</v>
      </c>
    </row>
    <row r="226" spans="1:8" ht="21.95" customHeight="1" x14ac:dyDescent="0.2">
      <c r="A226" s="44" t="s">
        <v>383</v>
      </c>
      <c r="B226" s="89" t="s">
        <v>171</v>
      </c>
      <c r="C226" s="89"/>
      <c r="D226" s="89"/>
      <c r="E226" s="44" t="s">
        <v>5</v>
      </c>
      <c r="F226" s="45">
        <v>9.7630000000000008E-3</v>
      </c>
      <c r="G226" s="35"/>
      <c r="H226" s="41">
        <v>9.7630000000000008E-3</v>
      </c>
    </row>
    <row r="227" spans="1:8" ht="21.95" customHeight="1" x14ac:dyDescent="0.2">
      <c r="A227" s="44" t="s">
        <v>384</v>
      </c>
      <c r="B227" s="89" t="s">
        <v>320</v>
      </c>
      <c r="C227" s="89"/>
      <c r="D227" s="89"/>
      <c r="E227" s="44" t="s">
        <v>173</v>
      </c>
      <c r="F227" s="45">
        <v>325.92700000000002</v>
      </c>
      <c r="G227" s="35"/>
      <c r="H227" s="36">
        <v>325.92700000000002</v>
      </c>
    </row>
    <row r="228" spans="1:8" ht="21.95" customHeight="1" x14ac:dyDescent="0.2">
      <c r="A228" s="44" t="s">
        <v>385</v>
      </c>
      <c r="B228" s="89" t="s">
        <v>312</v>
      </c>
      <c r="C228" s="89"/>
      <c r="D228" s="89"/>
      <c r="E228" s="44" t="s">
        <v>17</v>
      </c>
      <c r="F228" s="45">
        <v>22</v>
      </c>
      <c r="G228" s="35"/>
      <c r="H228" s="37">
        <v>22</v>
      </c>
    </row>
    <row r="229" spans="1:8" ht="21.95" customHeight="1" x14ac:dyDescent="0.2">
      <c r="A229" s="44" t="s">
        <v>386</v>
      </c>
      <c r="B229" s="89" t="s">
        <v>309</v>
      </c>
      <c r="C229" s="89"/>
      <c r="D229" s="89"/>
      <c r="E229" s="44" t="s">
        <v>5</v>
      </c>
      <c r="F229" s="45">
        <v>5.28E-3</v>
      </c>
      <c r="G229" s="35"/>
      <c r="H229" s="40">
        <v>5.28E-3</v>
      </c>
    </row>
    <row r="230" spans="1:8" ht="21.95" customHeight="1" x14ac:dyDescent="0.2">
      <c r="A230" s="44" t="s">
        <v>387</v>
      </c>
      <c r="B230" s="89" t="s">
        <v>321</v>
      </c>
      <c r="C230" s="89"/>
      <c r="D230" s="89"/>
      <c r="E230" s="44" t="s">
        <v>5</v>
      </c>
      <c r="F230" s="45">
        <v>7.4999999999999997E-3</v>
      </c>
      <c r="G230" s="43"/>
      <c r="H230" s="42">
        <v>7.4999999999999997E-3</v>
      </c>
    </row>
    <row r="231" spans="1:8" ht="21.95" customHeight="1" x14ac:dyDescent="0.2">
      <c r="A231" s="105" t="s">
        <v>388</v>
      </c>
      <c r="B231" s="105"/>
      <c r="C231" s="105"/>
      <c r="D231" s="105"/>
      <c r="E231" s="105"/>
      <c r="F231" s="105"/>
    </row>
    <row r="232" spans="1:8" ht="21.95" customHeight="1" x14ac:dyDescent="0.2">
      <c r="A232" s="44" t="s">
        <v>389</v>
      </c>
      <c r="B232" s="89" t="s">
        <v>283</v>
      </c>
      <c r="C232" s="89"/>
      <c r="D232" s="89"/>
      <c r="E232" s="44" t="s">
        <v>12</v>
      </c>
      <c r="F232" s="45">
        <v>14.222</v>
      </c>
    </row>
    <row r="233" spans="1:8" ht="21.95" customHeight="1" x14ac:dyDescent="0.2">
      <c r="A233" s="44" t="s">
        <v>390</v>
      </c>
      <c r="B233" s="89" t="s">
        <v>284</v>
      </c>
      <c r="C233" s="89"/>
      <c r="D233" s="89"/>
      <c r="E233" s="44" t="s">
        <v>12</v>
      </c>
      <c r="F233" s="45">
        <v>16.748000000000001</v>
      </c>
    </row>
    <row r="234" spans="1:8" ht="21.95" customHeight="1" x14ac:dyDescent="0.2">
      <c r="A234" s="44" t="s">
        <v>391</v>
      </c>
      <c r="B234" s="89" t="s">
        <v>285</v>
      </c>
      <c r="C234" s="89"/>
      <c r="D234" s="89"/>
      <c r="E234" s="44" t="s">
        <v>17</v>
      </c>
      <c r="F234" s="45">
        <v>2</v>
      </c>
    </row>
    <row r="235" spans="1:8" ht="21.95" customHeight="1" x14ac:dyDescent="0.2">
      <c r="A235" s="44" t="s">
        <v>392</v>
      </c>
      <c r="B235" s="89" t="s">
        <v>286</v>
      </c>
      <c r="C235" s="89"/>
      <c r="D235" s="89"/>
      <c r="E235" s="44" t="s">
        <v>17</v>
      </c>
      <c r="F235" s="45">
        <v>10</v>
      </c>
    </row>
    <row r="236" spans="1:8" ht="21.95" customHeight="1" x14ac:dyDescent="0.2">
      <c r="A236" s="44" t="s">
        <v>393</v>
      </c>
      <c r="B236" s="89" t="s">
        <v>287</v>
      </c>
      <c r="C236" s="89"/>
      <c r="D236" s="89"/>
      <c r="E236" s="44" t="s">
        <v>12</v>
      </c>
      <c r="F236" s="45">
        <v>35.07</v>
      </c>
    </row>
    <row r="237" spans="1:8" ht="21.95" customHeight="1" x14ac:dyDescent="0.2">
      <c r="A237" s="44" t="s">
        <v>394</v>
      </c>
      <c r="B237" s="89" t="s">
        <v>288</v>
      </c>
      <c r="C237" s="89"/>
      <c r="D237" s="89"/>
      <c r="E237" s="44" t="s">
        <v>173</v>
      </c>
      <c r="F237" s="45">
        <v>135.7209</v>
      </c>
    </row>
    <row r="238" spans="1:8" ht="21.95" customHeight="1" x14ac:dyDescent="0.2">
      <c r="A238" s="44" t="s">
        <v>395</v>
      </c>
      <c r="B238" s="89" t="s">
        <v>289</v>
      </c>
      <c r="C238" s="89"/>
      <c r="D238" s="89"/>
      <c r="E238" s="44" t="s">
        <v>290</v>
      </c>
      <c r="F238" s="45">
        <v>21</v>
      </c>
    </row>
    <row r="239" spans="1:8" ht="21.95" customHeight="1" x14ac:dyDescent="0.2">
      <c r="A239" s="44" t="s">
        <v>396</v>
      </c>
      <c r="B239" s="89" t="s">
        <v>291</v>
      </c>
      <c r="C239" s="89"/>
      <c r="D239" s="89"/>
      <c r="E239" s="44" t="s">
        <v>12</v>
      </c>
      <c r="F239" s="45">
        <v>193.61949999999999</v>
      </c>
    </row>
    <row r="240" spans="1:8" ht="21.95" customHeight="1" x14ac:dyDescent="0.2">
      <c r="A240" s="44" t="s">
        <v>397</v>
      </c>
      <c r="B240" s="89" t="s">
        <v>292</v>
      </c>
      <c r="C240" s="89"/>
      <c r="D240" s="89"/>
      <c r="E240" s="44" t="s">
        <v>12</v>
      </c>
      <c r="F240" s="45">
        <v>4.2</v>
      </c>
    </row>
    <row r="241" spans="1:8" ht="21.95" customHeight="1" x14ac:dyDescent="0.2">
      <c r="A241" s="44" t="s">
        <v>398</v>
      </c>
      <c r="B241" s="89" t="s">
        <v>293</v>
      </c>
      <c r="C241" s="89"/>
      <c r="D241" s="89"/>
      <c r="E241" s="44" t="s">
        <v>173</v>
      </c>
      <c r="F241" s="45">
        <v>852.20799999999997</v>
      </c>
    </row>
    <row r="242" spans="1:8" ht="21.95" customHeight="1" x14ac:dyDescent="0.2">
      <c r="A242" s="44" t="s">
        <v>399</v>
      </c>
      <c r="B242" s="89" t="s">
        <v>294</v>
      </c>
      <c r="C242" s="89"/>
      <c r="D242" s="89"/>
      <c r="E242" s="44" t="s">
        <v>12</v>
      </c>
      <c r="F242" s="45">
        <v>259.85500000000002</v>
      </c>
    </row>
    <row r="243" spans="1:8" ht="21.95" customHeight="1" x14ac:dyDescent="0.2">
      <c r="A243" s="44" t="s">
        <v>400</v>
      </c>
      <c r="B243" s="89" t="s">
        <v>295</v>
      </c>
      <c r="C243" s="89"/>
      <c r="D243" s="89"/>
      <c r="E243" s="44" t="s">
        <v>12</v>
      </c>
      <c r="F243" s="45">
        <v>43.06</v>
      </c>
    </row>
    <row r="244" spans="1:8" ht="21.95" customHeight="1" x14ac:dyDescent="0.2">
      <c r="A244" s="44" t="s">
        <v>401</v>
      </c>
      <c r="B244" s="89" t="s">
        <v>296</v>
      </c>
      <c r="C244" s="89"/>
      <c r="D244" s="89"/>
      <c r="E244" s="44" t="s">
        <v>12</v>
      </c>
      <c r="F244" s="45">
        <v>36.9</v>
      </c>
    </row>
    <row r="245" spans="1:8" ht="21.95" customHeight="1" x14ac:dyDescent="0.2">
      <c r="A245" s="44" t="s">
        <v>402</v>
      </c>
      <c r="B245" s="89" t="s">
        <v>297</v>
      </c>
      <c r="C245" s="89"/>
      <c r="D245" s="89"/>
      <c r="E245" s="44" t="s">
        <v>12</v>
      </c>
      <c r="F245" s="45">
        <v>43.5625</v>
      </c>
    </row>
    <row r="246" spans="1:8" ht="21.95" customHeight="1" x14ac:dyDescent="0.2">
      <c r="A246" s="44" t="s">
        <v>403</v>
      </c>
      <c r="B246" s="89" t="s">
        <v>298</v>
      </c>
      <c r="C246" s="89"/>
      <c r="D246" s="89"/>
      <c r="E246" s="44" t="s">
        <v>12</v>
      </c>
      <c r="F246" s="45">
        <v>7.8</v>
      </c>
    </row>
    <row r="247" spans="1:8" ht="21.95" customHeight="1" x14ac:dyDescent="0.2">
      <c r="A247" s="44" t="s">
        <v>404</v>
      </c>
      <c r="B247" s="89" t="s">
        <v>299</v>
      </c>
      <c r="C247" s="89"/>
      <c r="D247" s="89"/>
      <c r="E247" s="44" t="s">
        <v>173</v>
      </c>
      <c r="F247" s="45">
        <v>6</v>
      </c>
    </row>
    <row r="248" spans="1:8" ht="21.95" customHeight="1" x14ac:dyDescent="0.2">
      <c r="A248" s="44" t="s">
        <v>405</v>
      </c>
      <c r="B248" s="89" t="s">
        <v>300</v>
      </c>
      <c r="C248" s="89"/>
      <c r="D248" s="89"/>
      <c r="E248" s="44" t="s">
        <v>173</v>
      </c>
      <c r="F248" s="45">
        <v>20.5</v>
      </c>
    </row>
    <row r="249" spans="1:8" ht="21.95" customHeight="1" x14ac:dyDescent="0.2">
      <c r="A249" s="44" t="s">
        <v>406</v>
      </c>
      <c r="B249" s="89" t="s">
        <v>301</v>
      </c>
      <c r="C249" s="89"/>
      <c r="D249" s="89"/>
      <c r="E249" s="44" t="s">
        <v>302</v>
      </c>
      <c r="F249" s="45">
        <v>4</v>
      </c>
    </row>
    <row r="250" spans="1:8" ht="21.95" customHeight="1" x14ac:dyDescent="0.2">
      <c r="A250" s="44" t="s">
        <v>407</v>
      </c>
      <c r="B250" s="89" t="s">
        <v>303</v>
      </c>
      <c r="C250" s="89"/>
      <c r="D250" s="89"/>
      <c r="E250" s="44" t="s">
        <v>12</v>
      </c>
      <c r="F250" s="45">
        <v>104.11</v>
      </c>
    </row>
    <row r="251" spans="1:8" ht="21.95" customHeight="1" x14ac:dyDescent="0.2">
      <c r="A251" s="105" t="s">
        <v>408</v>
      </c>
      <c r="B251" s="105"/>
      <c r="C251" s="105"/>
      <c r="D251" s="105"/>
      <c r="E251" s="105"/>
      <c r="F251" s="105"/>
    </row>
    <row r="252" spans="1:8" ht="21.95" customHeight="1" x14ac:dyDescent="0.2">
      <c r="A252" s="44" t="s">
        <v>421</v>
      </c>
      <c r="B252" s="89" t="s">
        <v>409</v>
      </c>
      <c r="C252" s="89"/>
      <c r="D252" s="89"/>
      <c r="E252" s="44" t="s">
        <v>30</v>
      </c>
      <c r="F252" s="45">
        <v>1978.4159999999999</v>
      </c>
      <c r="G252" s="52"/>
      <c r="H252" s="53">
        <v>1978.4159999999999</v>
      </c>
    </row>
    <row r="253" spans="1:8" ht="21.95" customHeight="1" x14ac:dyDescent="0.2">
      <c r="A253" s="44" t="s">
        <v>422</v>
      </c>
      <c r="B253" s="89" t="s">
        <v>409</v>
      </c>
      <c r="C253" s="89"/>
      <c r="D253" s="89"/>
      <c r="E253" s="44" t="s">
        <v>30</v>
      </c>
      <c r="F253" s="45">
        <v>2139.192</v>
      </c>
      <c r="G253" s="52"/>
      <c r="H253" s="53">
        <v>2139.192</v>
      </c>
    </row>
    <row r="254" spans="1:8" ht="21.95" customHeight="1" x14ac:dyDescent="0.2">
      <c r="A254" s="44" t="s">
        <v>423</v>
      </c>
      <c r="B254" s="89" t="s">
        <v>409</v>
      </c>
      <c r="C254" s="89"/>
      <c r="D254" s="89"/>
      <c r="E254" s="44" t="s">
        <v>30</v>
      </c>
      <c r="F254" s="45">
        <v>1089.5999999999999</v>
      </c>
      <c r="G254" s="52"/>
      <c r="H254" s="54">
        <v>1089.5999999999999</v>
      </c>
    </row>
    <row r="255" spans="1:8" ht="21.95" customHeight="1" x14ac:dyDescent="0.2">
      <c r="A255" s="44" t="s">
        <v>424</v>
      </c>
      <c r="B255" s="89" t="s">
        <v>409</v>
      </c>
      <c r="C255" s="89"/>
      <c r="D255" s="89"/>
      <c r="E255" s="44" t="s">
        <v>30</v>
      </c>
      <c r="F255" s="45">
        <v>1311.1579200000001</v>
      </c>
      <c r="G255" s="52"/>
      <c r="H255" s="55">
        <v>1311.1579200000001</v>
      </c>
    </row>
    <row r="256" spans="1:8" ht="21.95" customHeight="1" x14ac:dyDescent="0.2">
      <c r="A256" s="44" t="s">
        <v>425</v>
      </c>
      <c r="B256" s="89" t="s">
        <v>409</v>
      </c>
      <c r="C256" s="89"/>
      <c r="D256" s="89"/>
      <c r="E256" s="44" t="s">
        <v>30</v>
      </c>
      <c r="F256" s="45">
        <v>1517.472</v>
      </c>
      <c r="G256" s="52"/>
      <c r="H256" s="53">
        <v>1517.472</v>
      </c>
    </row>
    <row r="257" spans="1:8" ht="21.95" customHeight="1" x14ac:dyDescent="0.2">
      <c r="A257" s="44" t="s">
        <v>426</v>
      </c>
      <c r="B257" s="89" t="s">
        <v>410</v>
      </c>
      <c r="C257" s="89"/>
      <c r="D257" s="89"/>
      <c r="E257" s="44" t="s">
        <v>12</v>
      </c>
      <c r="F257" s="45">
        <v>142.29</v>
      </c>
      <c r="G257" s="52"/>
      <c r="H257" s="56">
        <v>142.29</v>
      </c>
    </row>
    <row r="258" spans="1:8" ht="21.95" customHeight="1" x14ac:dyDescent="0.2">
      <c r="A258" s="44" t="s">
        <v>427</v>
      </c>
      <c r="B258" s="89" t="s">
        <v>411</v>
      </c>
      <c r="C258" s="89"/>
      <c r="D258" s="89"/>
      <c r="E258" s="44" t="s">
        <v>9</v>
      </c>
      <c r="F258" s="45">
        <v>2.79</v>
      </c>
      <c r="G258" s="52"/>
      <c r="H258" s="56">
        <v>2.79</v>
      </c>
    </row>
    <row r="259" spans="1:8" ht="21.95" customHeight="1" x14ac:dyDescent="0.2">
      <c r="A259" s="44" t="s">
        <v>428</v>
      </c>
      <c r="B259" s="89" t="s">
        <v>410</v>
      </c>
      <c r="C259" s="89"/>
      <c r="D259" s="89"/>
      <c r="E259" s="44" t="s">
        <v>12</v>
      </c>
      <c r="F259" s="45">
        <v>30.242999999999999</v>
      </c>
      <c r="G259" s="52"/>
      <c r="H259" s="53">
        <v>30.242999999999999</v>
      </c>
    </row>
    <row r="260" spans="1:8" ht="21.95" customHeight="1" x14ac:dyDescent="0.2">
      <c r="A260" s="44" t="s">
        <v>429</v>
      </c>
      <c r="B260" s="89" t="s">
        <v>412</v>
      </c>
      <c r="C260" s="89"/>
      <c r="D260" s="89"/>
      <c r="E260" s="44" t="s">
        <v>5</v>
      </c>
      <c r="F260" s="45">
        <v>0.35580000000000001</v>
      </c>
      <c r="G260" s="52"/>
      <c r="H260" s="57">
        <v>0.35580000000000001</v>
      </c>
    </row>
    <row r="261" spans="1:8" ht="21.95" customHeight="1" x14ac:dyDescent="0.2">
      <c r="A261" s="44" t="s">
        <v>430</v>
      </c>
      <c r="B261" s="89" t="s">
        <v>166</v>
      </c>
      <c r="C261" s="89"/>
      <c r="D261" s="89"/>
      <c r="E261" s="44" t="s">
        <v>34</v>
      </c>
      <c r="F261" s="45">
        <v>57.707999999999998</v>
      </c>
      <c r="G261" s="52"/>
      <c r="H261" s="53">
        <v>57.707999999999998</v>
      </c>
    </row>
    <row r="262" spans="1:8" ht="21.95" customHeight="1" x14ac:dyDescent="0.2">
      <c r="A262" s="44" t="s">
        <v>431</v>
      </c>
      <c r="B262" s="89" t="s">
        <v>413</v>
      </c>
      <c r="C262" s="89"/>
      <c r="D262" s="89"/>
      <c r="E262" s="44" t="s">
        <v>173</v>
      </c>
      <c r="F262" s="45">
        <v>43.01</v>
      </c>
      <c r="G262" s="52"/>
      <c r="H262" s="56">
        <v>43.01</v>
      </c>
    </row>
    <row r="263" spans="1:8" ht="21.95" customHeight="1" x14ac:dyDescent="0.2">
      <c r="A263" s="44" t="s">
        <v>432</v>
      </c>
      <c r="B263" s="89" t="s">
        <v>414</v>
      </c>
      <c r="C263" s="89"/>
      <c r="D263" s="89"/>
      <c r="E263" s="44" t="s">
        <v>17</v>
      </c>
      <c r="F263" s="45">
        <v>38.200000000000003</v>
      </c>
      <c r="G263" s="52"/>
      <c r="H263" s="54">
        <v>38.200000000000003</v>
      </c>
    </row>
    <row r="264" spans="1:8" ht="21.95" customHeight="1" x14ac:dyDescent="0.2">
      <c r="A264" s="44" t="s">
        <v>433</v>
      </c>
      <c r="B264" s="89" t="s">
        <v>415</v>
      </c>
      <c r="C264" s="89"/>
      <c r="D264" s="89"/>
      <c r="E264" s="44" t="s">
        <v>17</v>
      </c>
      <c r="F264" s="45">
        <v>15</v>
      </c>
      <c r="G264" s="52"/>
      <c r="H264" s="58">
        <v>15</v>
      </c>
    </row>
    <row r="265" spans="1:8" ht="21.95" customHeight="1" x14ac:dyDescent="0.2">
      <c r="A265" s="44" t="s">
        <v>434</v>
      </c>
      <c r="B265" s="89" t="s">
        <v>416</v>
      </c>
      <c r="C265" s="89"/>
      <c r="D265" s="89"/>
      <c r="E265" s="44" t="s">
        <v>17</v>
      </c>
      <c r="F265" s="45">
        <v>51</v>
      </c>
      <c r="G265" s="52"/>
      <c r="H265" s="58">
        <v>51</v>
      </c>
    </row>
    <row r="266" spans="1:8" ht="21.95" customHeight="1" x14ac:dyDescent="0.2">
      <c r="A266" s="44" t="s">
        <v>435</v>
      </c>
      <c r="B266" s="89" t="s">
        <v>413</v>
      </c>
      <c r="C266" s="89"/>
      <c r="D266" s="89"/>
      <c r="E266" s="44" t="s">
        <v>12</v>
      </c>
      <c r="F266" s="45">
        <v>1426</v>
      </c>
      <c r="G266" s="52"/>
      <c r="H266" s="58">
        <v>1426</v>
      </c>
    </row>
    <row r="267" spans="1:8" ht="21.95" customHeight="1" x14ac:dyDescent="0.2">
      <c r="A267" s="44" t="s">
        <v>436</v>
      </c>
      <c r="B267" s="89" t="s">
        <v>417</v>
      </c>
      <c r="C267" s="89"/>
      <c r="D267" s="89"/>
      <c r="E267" s="44" t="s">
        <v>5</v>
      </c>
      <c r="F267" s="45">
        <v>7.5599999999999999E-3</v>
      </c>
      <c r="G267" s="52"/>
      <c r="H267" s="55">
        <v>7.5599999999999999E-3</v>
      </c>
    </row>
    <row r="268" spans="1:8" ht="21.95" customHeight="1" x14ac:dyDescent="0.2">
      <c r="A268" s="44" t="s">
        <v>437</v>
      </c>
      <c r="B268" s="89" t="s">
        <v>418</v>
      </c>
      <c r="C268" s="89"/>
      <c r="D268" s="89"/>
      <c r="E268" s="44" t="s">
        <v>5</v>
      </c>
      <c r="F268" s="45">
        <v>0.10284</v>
      </c>
      <c r="G268" s="52"/>
      <c r="H268" s="55">
        <v>0.10284</v>
      </c>
    </row>
    <row r="269" spans="1:8" ht="21.95" customHeight="1" x14ac:dyDescent="0.2">
      <c r="A269" s="44" t="s">
        <v>438</v>
      </c>
      <c r="B269" s="89" t="s">
        <v>419</v>
      </c>
      <c r="C269" s="89"/>
      <c r="D269" s="89"/>
      <c r="E269" s="44" t="s">
        <v>12</v>
      </c>
      <c r="F269" s="45">
        <v>13.26</v>
      </c>
      <c r="G269" s="52"/>
      <c r="H269" s="56">
        <v>13.26</v>
      </c>
    </row>
    <row r="270" spans="1:8" ht="21.95" customHeight="1" x14ac:dyDescent="0.2">
      <c r="A270" s="44" t="s">
        <v>439</v>
      </c>
      <c r="B270" s="89" t="s">
        <v>420</v>
      </c>
      <c r="C270" s="89"/>
      <c r="D270" s="89"/>
      <c r="E270" s="44" t="s">
        <v>12</v>
      </c>
      <c r="F270" s="45">
        <v>13.26</v>
      </c>
      <c r="G270" s="52"/>
      <c r="H270" s="56">
        <v>13.26</v>
      </c>
    </row>
    <row r="271" spans="1:8" ht="21.95" customHeight="1" x14ac:dyDescent="0.2">
      <c r="A271" s="44" t="s">
        <v>440</v>
      </c>
      <c r="B271" s="89" t="s">
        <v>417</v>
      </c>
      <c r="C271" s="89"/>
      <c r="D271" s="89"/>
      <c r="E271" s="44" t="s">
        <v>5</v>
      </c>
      <c r="F271" s="45">
        <v>1.1339999999999999E-2</v>
      </c>
      <c r="G271" s="52"/>
      <c r="H271" s="55">
        <v>1.1339999999999999E-2</v>
      </c>
    </row>
    <row r="272" spans="1:8" ht="21.95" customHeight="1" x14ac:dyDescent="0.2">
      <c r="A272" s="44" t="s">
        <v>441</v>
      </c>
      <c r="B272" s="89" t="s">
        <v>418</v>
      </c>
      <c r="C272" s="89"/>
      <c r="D272" s="89"/>
      <c r="E272" s="44" t="s">
        <v>5</v>
      </c>
      <c r="F272" s="45">
        <v>0.15540000000000001</v>
      </c>
      <c r="G272" s="52"/>
      <c r="H272" s="57">
        <v>0.15540000000000001</v>
      </c>
    </row>
    <row r="273" spans="1:8" ht="21.95" customHeight="1" x14ac:dyDescent="0.2">
      <c r="A273" s="44" t="s">
        <v>442</v>
      </c>
      <c r="B273" s="89" t="s">
        <v>419</v>
      </c>
      <c r="C273" s="89"/>
      <c r="D273" s="89"/>
      <c r="E273" s="44" t="s">
        <v>12</v>
      </c>
      <c r="F273" s="45">
        <v>13.718999999999999</v>
      </c>
      <c r="G273" s="52"/>
      <c r="H273" s="53">
        <v>13.718999999999999</v>
      </c>
    </row>
    <row r="274" spans="1:8" ht="21.95" customHeight="1" x14ac:dyDescent="0.2">
      <c r="A274" s="44" t="s">
        <v>443</v>
      </c>
      <c r="B274" s="89" t="s">
        <v>420</v>
      </c>
      <c r="C274" s="89"/>
      <c r="D274" s="89"/>
      <c r="E274" s="44" t="s">
        <v>12</v>
      </c>
      <c r="F274" s="45">
        <v>13.718999999999999</v>
      </c>
      <c r="G274" s="52"/>
      <c r="H274" s="53">
        <v>13.718999999999999</v>
      </c>
    </row>
    <row r="275" spans="1:8" ht="21.95" customHeight="1" x14ac:dyDescent="0.2">
      <c r="A275" s="44" t="s">
        <v>444</v>
      </c>
      <c r="B275" s="89" t="s">
        <v>417</v>
      </c>
      <c r="C275" s="89"/>
      <c r="D275" s="89"/>
      <c r="E275" s="44" t="s">
        <v>5</v>
      </c>
      <c r="F275" s="45">
        <v>1.1339999999999999E-2</v>
      </c>
      <c r="G275" s="52"/>
      <c r="H275" s="55">
        <v>1.1339999999999999E-2</v>
      </c>
    </row>
    <row r="276" spans="1:8" ht="21.95" customHeight="1" x14ac:dyDescent="0.2">
      <c r="A276" s="44" t="s">
        <v>445</v>
      </c>
      <c r="B276" s="89" t="s">
        <v>418</v>
      </c>
      <c r="C276" s="89"/>
      <c r="D276" s="89"/>
      <c r="E276" s="44" t="s">
        <v>5</v>
      </c>
      <c r="F276" s="45">
        <v>0.15018000000000001</v>
      </c>
      <c r="G276" s="52"/>
      <c r="H276" s="55">
        <v>0.15018000000000001</v>
      </c>
    </row>
    <row r="277" spans="1:8" ht="21.95" customHeight="1" x14ac:dyDescent="0.2">
      <c r="A277" s="44" t="s">
        <v>446</v>
      </c>
      <c r="B277" s="89" t="s">
        <v>419</v>
      </c>
      <c r="C277" s="89"/>
      <c r="D277" s="89"/>
      <c r="E277" s="44" t="s">
        <v>12</v>
      </c>
      <c r="F277" s="45">
        <v>8.67</v>
      </c>
      <c r="G277" s="52"/>
      <c r="H277" s="56">
        <v>8.67</v>
      </c>
    </row>
    <row r="278" spans="1:8" ht="21.95" customHeight="1" x14ac:dyDescent="0.2">
      <c r="A278" s="44" t="s">
        <v>447</v>
      </c>
      <c r="B278" s="89" t="s">
        <v>420</v>
      </c>
      <c r="C278" s="89"/>
      <c r="D278" s="89"/>
      <c r="E278" s="44" t="s">
        <v>12</v>
      </c>
      <c r="F278" s="45">
        <v>8.67</v>
      </c>
      <c r="G278" s="52"/>
      <c r="H278" s="56">
        <v>8.67</v>
      </c>
    </row>
    <row r="279" spans="1:8" ht="21.95" customHeight="1" x14ac:dyDescent="0.2">
      <c r="A279" s="44" t="s">
        <v>448</v>
      </c>
      <c r="B279" s="89" t="s">
        <v>417</v>
      </c>
      <c r="C279" s="89"/>
      <c r="D279" s="89"/>
      <c r="E279" s="44" t="s">
        <v>5</v>
      </c>
      <c r="F279" s="45">
        <v>1.1339999999999999E-2</v>
      </c>
      <c r="G279" s="52"/>
      <c r="H279" s="55">
        <v>1.1339999999999999E-2</v>
      </c>
    </row>
    <row r="280" spans="1:8" ht="21.95" customHeight="1" x14ac:dyDescent="0.2">
      <c r="A280" s="44" t="s">
        <v>449</v>
      </c>
      <c r="B280" s="89" t="s">
        <v>418</v>
      </c>
      <c r="C280" s="89"/>
      <c r="D280" s="89"/>
      <c r="E280" s="44" t="s">
        <v>5</v>
      </c>
      <c r="F280" s="45">
        <v>9.1999999999999998E-2</v>
      </c>
      <c r="G280" s="52"/>
      <c r="H280" s="53">
        <v>9.1999999999999998E-2</v>
      </c>
    </row>
    <row r="281" spans="1:8" ht="21.95" customHeight="1" x14ac:dyDescent="0.2">
      <c r="A281" s="44" t="s">
        <v>450</v>
      </c>
      <c r="B281" s="89" t="s">
        <v>419</v>
      </c>
      <c r="C281" s="89"/>
      <c r="D281" s="89"/>
      <c r="E281" s="44" t="s">
        <v>12</v>
      </c>
      <c r="F281" s="45">
        <v>8.8740000000000006</v>
      </c>
      <c r="G281" s="52"/>
      <c r="H281" s="53">
        <v>8.8740000000000006</v>
      </c>
    </row>
    <row r="282" spans="1:8" ht="21.95" customHeight="1" x14ac:dyDescent="0.2">
      <c r="A282" s="44" t="s">
        <v>451</v>
      </c>
      <c r="B282" s="89" t="s">
        <v>420</v>
      </c>
      <c r="C282" s="89"/>
      <c r="D282" s="89"/>
      <c r="E282" s="44" t="s">
        <v>12</v>
      </c>
      <c r="F282" s="45">
        <v>8.8740000000000006</v>
      </c>
      <c r="G282" s="52"/>
      <c r="H282" s="53">
        <v>8.8740000000000006</v>
      </c>
    </row>
    <row r="283" spans="1:8" ht="21.95" customHeight="1" x14ac:dyDescent="0.2">
      <c r="A283" s="44" t="s">
        <v>452</v>
      </c>
      <c r="B283" s="89" t="s">
        <v>417</v>
      </c>
      <c r="C283" s="89"/>
      <c r="D283" s="89"/>
      <c r="E283" s="44" t="s">
        <v>5</v>
      </c>
      <c r="F283" s="45">
        <v>5.0400000000000002E-3</v>
      </c>
      <c r="G283" s="52"/>
      <c r="H283" s="55">
        <v>5.0400000000000002E-3</v>
      </c>
    </row>
    <row r="284" spans="1:8" ht="21.95" customHeight="1" x14ac:dyDescent="0.2">
      <c r="A284" s="44" t="s">
        <v>453</v>
      </c>
      <c r="B284" s="89" t="s">
        <v>418</v>
      </c>
      <c r="C284" s="89"/>
      <c r="D284" s="89"/>
      <c r="E284" s="44" t="s">
        <v>5</v>
      </c>
      <c r="F284" s="45">
        <v>7.1340000000000001E-2</v>
      </c>
      <c r="G284" s="52"/>
      <c r="H284" s="55">
        <v>7.1340000000000001E-2</v>
      </c>
    </row>
    <row r="285" spans="1:8" ht="21.95" customHeight="1" x14ac:dyDescent="0.2">
      <c r="A285" s="44" t="s">
        <v>454</v>
      </c>
      <c r="B285" s="89" t="s">
        <v>419</v>
      </c>
      <c r="C285" s="89"/>
      <c r="D285" s="89"/>
      <c r="E285" s="44" t="s">
        <v>12</v>
      </c>
      <c r="F285" s="45">
        <v>9.2615999999999996</v>
      </c>
      <c r="G285" s="52"/>
      <c r="H285" s="57">
        <v>9.2615999999999996</v>
      </c>
    </row>
    <row r="286" spans="1:8" ht="21.95" customHeight="1" x14ac:dyDescent="0.2">
      <c r="A286" s="44" t="s">
        <v>455</v>
      </c>
      <c r="B286" s="89" t="s">
        <v>420</v>
      </c>
      <c r="C286" s="89"/>
      <c r="D286" s="89"/>
      <c r="E286" s="44" t="s">
        <v>12</v>
      </c>
      <c r="F286" s="45">
        <v>9.2615999999999996</v>
      </c>
      <c r="G286" s="52"/>
      <c r="H286" s="57">
        <v>9.2615999999999996</v>
      </c>
    </row>
    <row r="287" spans="1:8" ht="21.95" customHeight="1" x14ac:dyDescent="0.2">
      <c r="A287" s="44" t="s">
        <v>456</v>
      </c>
      <c r="B287" s="89" t="s">
        <v>417</v>
      </c>
      <c r="C287" s="89"/>
      <c r="D287" s="89"/>
      <c r="E287" s="44" t="s">
        <v>5</v>
      </c>
      <c r="F287" s="45">
        <v>7.5599999999999999E-3</v>
      </c>
      <c r="G287" s="52"/>
      <c r="H287" s="55">
        <v>7.5599999999999999E-3</v>
      </c>
    </row>
    <row r="288" spans="1:8" ht="21.95" customHeight="1" x14ac:dyDescent="0.2">
      <c r="A288" s="44" t="s">
        <v>457</v>
      </c>
      <c r="B288" s="89" t="s">
        <v>418</v>
      </c>
      <c r="C288" s="89"/>
      <c r="D288" s="89"/>
      <c r="E288" s="44" t="s">
        <v>5</v>
      </c>
      <c r="F288" s="45">
        <v>7.152E-2</v>
      </c>
      <c r="G288" s="52"/>
      <c r="H288" s="55">
        <v>7.152E-2</v>
      </c>
    </row>
    <row r="289" spans="1:8" ht="21.95" customHeight="1" x14ac:dyDescent="0.2">
      <c r="A289" s="44" t="s">
        <v>458</v>
      </c>
      <c r="B289" s="89" t="s">
        <v>419</v>
      </c>
      <c r="C289" s="89"/>
      <c r="D289" s="89"/>
      <c r="E289" s="44" t="s">
        <v>12</v>
      </c>
      <c r="F289" s="45">
        <v>18.053999999999998</v>
      </c>
      <c r="G289" s="52"/>
      <c r="H289" s="53">
        <v>18.053999999999998</v>
      </c>
    </row>
    <row r="290" spans="1:8" ht="21.95" customHeight="1" x14ac:dyDescent="0.2">
      <c r="A290" s="44" t="s">
        <v>459</v>
      </c>
      <c r="B290" s="89" t="s">
        <v>420</v>
      </c>
      <c r="C290" s="89"/>
      <c r="D290" s="89"/>
      <c r="E290" s="44" t="s">
        <v>12</v>
      </c>
      <c r="F290" s="45">
        <v>18.053999999999998</v>
      </c>
      <c r="G290" s="52"/>
      <c r="H290" s="53">
        <v>18.053999999999998</v>
      </c>
    </row>
    <row r="291" spans="1:8" ht="21.95" customHeight="1" x14ac:dyDescent="0.2">
      <c r="A291" s="44" t="s">
        <v>460</v>
      </c>
      <c r="B291" s="89" t="s">
        <v>417</v>
      </c>
      <c r="C291" s="89"/>
      <c r="D291" s="89"/>
      <c r="E291" s="44" t="s">
        <v>5</v>
      </c>
      <c r="F291" s="45">
        <v>1.3899999999999999E-2</v>
      </c>
      <c r="G291" s="52"/>
      <c r="H291" s="57">
        <v>1.3899999999999999E-2</v>
      </c>
    </row>
    <row r="292" spans="1:8" ht="21.95" customHeight="1" x14ac:dyDescent="0.2">
      <c r="A292" s="44" t="s">
        <v>461</v>
      </c>
      <c r="B292" s="89" t="s">
        <v>418</v>
      </c>
      <c r="C292" s="89"/>
      <c r="D292" s="89"/>
      <c r="E292" s="44" t="s">
        <v>5</v>
      </c>
      <c r="F292" s="45">
        <v>0.16830000000000001</v>
      </c>
      <c r="G292" s="52"/>
      <c r="H292" s="57">
        <v>0.16830000000000001</v>
      </c>
    </row>
    <row r="293" spans="1:8" ht="21.95" customHeight="1" x14ac:dyDescent="0.2">
      <c r="A293" s="44" t="s">
        <v>462</v>
      </c>
      <c r="B293" s="89" t="s">
        <v>419</v>
      </c>
      <c r="C293" s="89"/>
      <c r="D293" s="89"/>
      <c r="E293" s="44" t="s">
        <v>12</v>
      </c>
      <c r="F293" s="45">
        <v>18.768000000000001</v>
      </c>
      <c r="G293" s="52"/>
      <c r="H293" s="53">
        <v>18.768000000000001</v>
      </c>
    </row>
    <row r="294" spans="1:8" ht="21.95" customHeight="1" x14ac:dyDescent="0.2">
      <c r="A294" s="44" t="s">
        <v>463</v>
      </c>
      <c r="B294" s="89" t="s">
        <v>420</v>
      </c>
      <c r="C294" s="89"/>
      <c r="D294" s="89"/>
      <c r="E294" s="44" t="s">
        <v>12</v>
      </c>
      <c r="F294" s="45">
        <v>18.768000000000001</v>
      </c>
      <c r="G294" s="52"/>
      <c r="H294" s="53">
        <v>18.768000000000001</v>
      </c>
    </row>
    <row r="295" spans="1:8" ht="21.95" customHeight="1" x14ac:dyDescent="0.2">
      <c r="A295" s="44" t="s">
        <v>464</v>
      </c>
      <c r="B295" s="89" t="s">
        <v>417</v>
      </c>
      <c r="C295" s="89"/>
      <c r="D295" s="89"/>
      <c r="E295" s="44" t="s">
        <v>5</v>
      </c>
      <c r="F295" s="45">
        <v>1.52E-2</v>
      </c>
      <c r="G295" s="52"/>
      <c r="H295" s="57">
        <v>1.52E-2</v>
      </c>
    </row>
    <row r="296" spans="1:8" ht="21.95" customHeight="1" x14ac:dyDescent="0.2">
      <c r="A296" s="44" t="s">
        <v>465</v>
      </c>
      <c r="B296" s="89" t="s">
        <v>418</v>
      </c>
      <c r="C296" s="89"/>
      <c r="D296" s="89"/>
      <c r="E296" s="44" t="s">
        <v>5</v>
      </c>
      <c r="F296" s="45">
        <v>0.22359999999999999</v>
      </c>
      <c r="G296" s="52"/>
      <c r="H296" s="57">
        <v>0.22359999999999999</v>
      </c>
    </row>
    <row r="297" spans="1:8" ht="21.95" customHeight="1" x14ac:dyDescent="0.2">
      <c r="A297" s="44" t="s">
        <v>466</v>
      </c>
      <c r="B297" s="89" t="s">
        <v>419</v>
      </c>
      <c r="C297" s="89"/>
      <c r="D297" s="89"/>
      <c r="E297" s="44" t="s">
        <v>12</v>
      </c>
      <c r="F297" s="45">
        <v>32.844000000000001</v>
      </c>
      <c r="G297" s="52"/>
      <c r="H297" s="53">
        <v>32.844000000000001</v>
      </c>
    </row>
    <row r="298" spans="1:8" ht="21.95" customHeight="1" x14ac:dyDescent="0.2">
      <c r="A298" s="44" t="s">
        <v>467</v>
      </c>
      <c r="B298" s="89" t="s">
        <v>420</v>
      </c>
      <c r="C298" s="89"/>
      <c r="D298" s="89"/>
      <c r="E298" s="44" t="s">
        <v>12</v>
      </c>
      <c r="F298" s="45">
        <v>32.844000000000001</v>
      </c>
      <c r="G298" s="52"/>
      <c r="H298" s="53">
        <v>32.844000000000001</v>
      </c>
    </row>
    <row r="299" spans="1:8" ht="21.95" customHeight="1" x14ac:dyDescent="0.2">
      <c r="A299" s="44" t="s">
        <v>468</v>
      </c>
      <c r="B299" s="89" t="s">
        <v>417</v>
      </c>
      <c r="C299" s="89"/>
      <c r="D299" s="89"/>
      <c r="E299" s="44" t="s">
        <v>5</v>
      </c>
      <c r="F299" s="45">
        <v>7.5599999999999999E-3</v>
      </c>
      <c r="G299" s="52"/>
      <c r="H299" s="55">
        <v>7.5599999999999999E-3</v>
      </c>
    </row>
    <row r="300" spans="1:8" ht="21.95" customHeight="1" x14ac:dyDescent="0.2">
      <c r="A300" s="44" t="s">
        <v>469</v>
      </c>
      <c r="B300" s="89" t="s">
        <v>418</v>
      </c>
      <c r="C300" s="89"/>
      <c r="D300" s="89"/>
      <c r="E300" s="44" t="s">
        <v>5</v>
      </c>
      <c r="F300" s="45">
        <v>7.152E-2</v>
      </c>
      <c r="G300" s="52"/>
      <c r="H300" s="55">
        <v>7.152E-2</v>
      </c>
    </row>
    <row r="301" spans="1:8" ht="21.95" customHeight="1" x14ac:dyDescent="0.2">
      <c r="A301" s="44" t="s">
        <v>470</v>
      </c>
      <c r="B301" s="89" t="s">
        <v>419</v>
      </c>
      <c r="C301" s="89"/>
      <c r="D301" s="89"/>
      <c r="E301" s="44" t="s">
        <v>12</v>
      </c>
      <c r="F301" s="45">
        <v>18.053999999999998</v>
      </c>
      <c r="G301" s="52"/>
      <c r="H301" s="53">
        <v>18.053999999999998</v>
      </c>
    </row>
    <row r="302" spans="1:8" ht="21.95" customHeight="1" x14ac:dyDescent="0.2">
      <c r="A302" s="44" t="s">
        <v>471</v>
      </c>
      <c r="B302" s="89" t="s">
        <v>420</v>
      </c>
      <c r="C302" s="89"/>
      <c r="D302" s="89"/>
      <c r="E302" s="44" t="s">
        <v>12</v>
      </c>
      <c r="F302" s="45">
        <v>18.053999999999998</v>
      </c>
      <c r="G302" s="52"/>
      <c r="H302" s="53">
        <v>18.053999999999998</v>
      </c>
    </row>
    <row r="303" spans="1:8" ht="21.95" customHeight="1" x14ac:dyDescent="0.2">
      <c r="A303" s="44" t="s">
        <v>472</v>
      </c>
      <c r="B303" s="89" t="s">
        <v>417</v>
      </c>
      <c r="C303" s="89"/>
      <c r="D303" s="89"/>
      <c r="E303" s="44" t="s">
        <v>5</v>
      </c>
      <c r="F303" s="45">
        <v>5.0400000000000002E-3</v>
      </c>
      <c r="G303" s="52"/>
      <c r="H303" s="55">
        <v>5.0400000000000002E-3</v>
      </c>
    </row>
    <row r="304" spans="1:8" ht="21.95" customHeight="1" x14ac:dyDescent="0.2">
      <c r="A304" s="44" t="s">
        <v>473</v>
      </c>
      <c r="B304" s="89" t="s">
        <v>418</v>
      </c>
      <c r="C304" s="89"/>
      <c r="D304" s="89"/>
      <c r="E304" s="44" t="s">
        <v>5</v>
      </c>
      <c r="F304" s="45">
        <v>0.16980000000000001</v>
      </c>
      <c r="G304" s="52"/>
      <c r="H304" s="57">
        <v>0.16980000000000001</v>
      </c>
    </row>
    <row r="305" spans="1:8" ht="21.95" customHeight="1" x14ac:dyDescent="0.2">
      <c r="A305" s="44" t="s">
        <v>474</v>
      </c>
      <c r="B305" s="89" t="s">
        <v>419</v>
      </c>
      <c r="C305" s="89"/>
      <c r="D305" s="89"/>
      <c r="E305" s="44" t="s">
        <v>12</v>
      </c>
      <c r="F305" s="45">
        <v>17.135999999999999</v>
      </c>
      <c r="G305" s="52"/>
      <c r="H305" s="53">
        <v>17.135999999999999</v>
      </c>
    </row>
    <row r="306" spans="1:8" ht="21.95" customHeight="1" x14ac:dyDescent="0.2">
      <c r="A306" s="44" t="s">
        <v>475</v>
      </c>
      <c r="B306" s="89" t="s">
        <v>420</v>
      </c>
      <c r="C306" s="89"/>
      <c r="D306" s="89"/>
      <c r="E306" s="44" t="s">
        <v>12</v>
      </c>
      <c r="F306" s="45">
        <v>17.135999999999999</v>
      </c>
      <c r="G306" s="59"/>
      <c r="H306" s="60">
        <v>17.135999999999999</v>
      </c>
    </row>
    <row r="307" spans="1:8" ht="21.95" customHeight="1" x14ac:dyDescent="0.2">
      <c r="A307" s="105" t="s">
        <v>476</v>
      </c>
      <c r="B307" s="105"/>
      <c r="C307" s="105"/>
      <c r="D307" s="105"/>
      <c r="E307" s="105"/>
      <c r="F307" s="105"/>
    </row>
    <row r="308" spans="1:8" ht="21.95" customHeight="1" x14ac:dyDescent="0.2">
      <c r="A308" s="44" t="s">
        <v>1105</v>
      </c>
      <c r="B308" s="89" t="s">
        <v>477</v>
      </c>
      <c r="C308" s="89"/>
      <c r="D308" s="89"/>
      <c r="E308" s="44" t="s">
        <v>17</v>
      </c>
      <c r="F308" s="45">
        <v>3</v>
      </c>
      <c r="G308" s="52"/>
      <c r="H308" s="58">
        <v>3</v>
      </c>
    </row>
    <row r="309" spans="1:8" ht="21.95" customHeight="1" x14ac:dyDescent="0.2">
      <c r="A309" s="44" t="s">
        <v>1106</v>
      </c>
      <c r="B309" s="89" t="s">
        <v>478</v>
      </c>
      <c r="C309" s="89"/>
      <c r="D309" s="89"/>
      <c r="E309" s="44" t="s">
        <v>290</v>
      </c>
      <c r="F309" s="45">
        <v>12</v>
      </c>
      <c r="G309" s="52"/>
      <c r="H309" s="58">
        <v>12</v>
      </c>
    </row>
    <row r="310" spans="1:8" ht="21.95" customHeight="1" x14ac:dyDescent="0.2">
      <c r="A310" s="44" t="s">
        <v>1107</v>
      </c>
      <c r="B310" s="89" t="s">
        <v>479</v>
      </c>
      <c r="C310" s="89"/>
      <c r="D310" s="89"/>
      <c r="E310" s="44" t="s">
        <v>290</v>
      </c>
      <c r="F310" s="45">
        <v>11</v>
      </c>
      <c r="G310" s="52"/>
      <c r="H310" s="58">
        <v>11</v>
      </c>
    </row>
    <row r="311" spans="1:8" ht="21.95" customHeight="1" x14ac:dyDescent="0.2">
      <c r="A311" s="44" t="s">
        <v>1108</v>
      </c>
      <c r="B311" s="89" t="s">
        <v>480</v>
      </c>
      <c r="C311" s="89"/>
      <c r="D311" s="89"/>
      <c r="E311" s="44" t="s">
        <v>290</v>
      </c>
      <c r="F311" s="45">
        <v>16</v>
      </c>
      <c r="G311" s="52"/>
      <c r="H311" s="58">
        <v>16</v>
      </c>
    </row>
    <row r="312" spans="1:8" ht="21.95" customHeight="1" x14ac:dyDescent="0.2">
      <c r="A312" s="44" t="s">
        <v>1109</v>
      </c>
      <c r="B312" s="89" t="s">
        <v>481</v>
      </c>
      <c r="C312" s="89"/>
      <c r="D312" s="89"/>
      <c r="E312" s="44" t="s">
        <v>290</v>
      </c>
      <c r="F312" s="45">
        <v>3</v>
      </c>
      <c r="G312" s="52"/>
      <c r="H312" s="58">
        <v>3</v>
      </c>
    </row>
    <row r="313" spans="1:8" ht="21.95" customHeight="1" x14ac:dyDescent="0.2">
      <c r="A313" s="44" t="s">
        <v>1110</v>
      </c>
      <c r="B313" s="89" t="s">
        <v>482</v>
      </c>
      <c r="C313" s="89"/>
      <c r="D313" s="89"/>
      <c r="E313" s="44" t="s">
        <v>290</v>
      </c>
      <c r="F313" s="45">
        <v>31</v>
      </c>
      <c r="G313" s="52"/>
      <c r="H313" s="58">
        <v>31</v>
      </c>
    </row>
    <row r="314" spans="1:8" ht="21.95" customHeight="1" x14ac:dyDescent="0.2">
      <c r="A314" s="44" t="s">
        <v>1111</v>
      </c>
      <c r="B314" s="89" t="s">
        <v>483</v>
      </c>
      <c r="C314" s="89"/>
      <c r="D314" s="89"/>
      <c r="E314" s="44" t="s">
        <v>290</v>
      </c>
      <c r="F314" s="45">
        <v>31</v>
      </c>
      <c r="G314" s="52"/>
      <c r="H314" s="58">
        <v>31</v>
      </c>
    </row>
    <row r="315" spans="1:8" ht="21.95" customHeight="1" x14ac:dyDescent="0.2">
      <c r="A315" s="44" t="s">
        <v>1112</v>
      </c>
      <c r="B315" s="89" t="s">
        <v>484</v>
      </c>
      <c r="C315" s="89"/>
      <c r="D315" s="89"/>
      <c r="E315" s="44" t="s">
        <v>173</v>
      </c>
      <c r="F315" s="45">
        <v>286.42599999999999</v>
      </c>
      <c r="G315" s="52"/>
      <c r="H315" s="53">
        <v>286.42599999999999</v>
      </c>
    </row>
    <row r="316" spans="1:8" ht="21.95" customHeight="1" x14ac:dyDescent="0.2">
      <c r="A316" s="44" t="s">
        <v>1113</v>
      </c>
      <c r="B316" s="89" t="s">
        <v>485</v>
      </c>
      <c r="C316" s="89"/>
      <c r="D316" s="89"/>
      <c r="E316" s="44" t="s">
        <v>173</v>
      </c>
      <c r="F316" s="45">
        <v>124.251</v>
      </c>
      <c r="G316" s="52"/>
      <c r="H316" s="53">
        <v>124.251</v>
      </c>
    </row>
    <row r="317" spans="1:8" ht="21.95" customHeight="1" x14ac:dyDescent="0.2">
      <c r="A317" s="44" t="s">
        <v>1114</v>
      </c>
      <c r="B317" s="89" t="s">
        <v>486</v>
      </c>
      <c r="C317" s="89"/>
      <c r="D317" s="89"/>
      <c r="E317" s="44" t="s">
        <v>17</v>
      </c>
      <c r="F317" s="45">
        <v>22</v>
      </c>
      <c r="G317" s="52"/>
      <c r="H317" s="58">
        <v>22</v>
      </c>
    </row>
    <row r="318" spans="1:8" ht="21.95" customHeight="1" x14ac:dyDescent="0.2">
      <c r="A318" s="44" t="s">
        <v>1115</v>
      </c>
      <c r="B318" s="89" t="s">
        <v>486</v>
      </c>
      <c r="C318" s="89"/>
      <c r="D318" s="89"/>
      <c r="E318" s="44" t="s">
        <v>17</v>
      </c>
      <c r="F318" s="45">
        <v>17</v>
      </c>
      <c r="G318" s="52"/>
      <c r="H318" s="58">
        <v>17</v>
      </c>
    </row>
    <row r="319" spans="1:8" ht="21.95" customHeight="1" x14ac:dyDescent="0.2">
      <c r="A319" s="44" t="s">
        <v>1116</v>
      </c>
      <c r="B319" s="89" t="s">
        <v>487</v>
      </c>
      <c r="C319" s="89"/>
      <c r="D319" s="89"/>
      <c r="E319" s="44" t="s">
        <v>17</v>
      </c>
      <c r="F319" s="45">
        <v>172</v>
      </c>
      <c r="G319" s="52"/>
      <c r="H319" s="58">
        <v>172</v>
      </c>
    </row>
    <row r="320" spans="1:8" ht="21.95" customHeight="1" x14ac:dyDescent="0.2">
      <c r="A320" s="44" t="s">
        <v>1117</v>
      </c>
      <c r="B320" s="89" t="s">
        <v>488</v>
      </c>
      <c r="C320" s="89"/>
      <c r="D320" s="89"/>
      <c r="E320" s="44" t="s">
        <v>17</v>
      </c>
      <c r="F320" s="45">
        <v>139</v>
      </c>
      <c r="G320" s="52"/>
      <c r="H320" s="58">
        <v>139</v>
      </c>
    </row>
    <row r="321" spans="1:8" ht="21.95" customHeight="1" x14ac:dyDescent="0.2">
      <c r="A321" s="44" t="s">
        <v>1118</v>
      </c>
      <c r="B321" s="89" t="s">
        <v>489</v>
      </c>
      <c r="C321" s="89"/>
      <c r="D321" s="89"/>
      <c r="E321" s="44" t="s">
        <v>17</v>
      </c>
      <c r="F321" s="45">
        <v>78</v>
      </c>
      <c r="G321" s="52"/>
      <c r="H321" s="58">
        <v>78</v>
      </c>
    </row>
    <row r="322" spans="1:8" ht="21.95" customHeight="1" x14ac:dyDescent="0.2">
      <c r="A322" s="44" t="s">
        <v>1119</v>
      </c>
      <c r="B322" s="89" t="s">
        <v>490</v>
      </c>
      <c r="C322" s="89"/>
      <c r="D322" s="89"/>
      <c r="E322" s="44" t="s">
        <v>17</v>
      </c>
      <c r="F322" s="45">
        <v>172</v>
      </c>
      <c r="G322" s="52"/>
      <c r="H322" s="58">
        <v>172</v>
      </c>
    </row>
    <row r="323" spans="1:8" ht="21.95" customHeight="1" x14ac:dyDescent="0.2">
      <c r="A323" s="44" t="s">
        <v>1120</v>
      </c>
      <c r="B323" s="89" t="s">
        <v>491</v>
      </c>
      <c r="C323" s="89"/>
      <c r="D323" s="89"/>
      <c r="E323" s="44" t="s">
        <v>17</v>
      </c>
      <c r="F323" s="45">
        <v>4</v>
      </c>
      <c r="G323" s="52"/>
      <c r="H323" s="58">
        <v>4</v>
      </c>
    </row>
    <row r="324" spans="1:8" ht="21.95" customHeight="1" x14ac:dyDescent="0.2">
      <c r="A324" s="44" t="s">
        <v>1121</v>
      </c>
      <c r="B324" s="89" t="s">
        <v>491</v>
      </c>
      <c r="C324" s="89"/>
      <c r="D324" s="89"/>
      <c r="E324" s="44" t="s">
        <v>17</v>
      </c>
      <c r="F324" s="45">
        <v>1</v>
      </c>
      <c r="G324" s="52"/>
      <c r="H324" s="58">
        <v>1</v>
      </c>
    </row>
    <row r="325" spans="1:8" ht="21.95" customHeight="1" x14ac:dyDescent="0.2">
      <c r="A325" s="44" t="s">
        <v>1122</v>
      </c>
      <c r="B325" s="89" t="s">
        <v>492</v>
      </c>
      <c r="C325" s="89"/>
      <c r="D325" s="89"/>
      <c r="E325" s="44" t="s">
        <v>17</v>
      </c>
      <c r="F325" s="45">
        <v>4</v>
      </c>
      <c r="G325" s="52"/>
      <c r="H325" s="58">
        <v>4</v>
      </c>
    </row>
    <row r="326" spans="1:8" ht="21.95" customHeight="1" x14ac:dyDescent="0.2">
      <c r="A326" s="44" t="s">
        <v>1123</v>
      </c>
      <c r="B326" s="89" t="s">
        <v>492</v>
      </c>
      <c r="C326" s="89"/>
      <c r="D326" s="89"/>
      <c r="E326" s="44" t="s">
        <v>17</v>
      </c>
      <c r="F326" s="45">
        <v>1</v>
      </c>
      <c r="G326" s="52"/>
      <c r="H326" s="58">
        <v>1</v>
      </c>
    </row>
    <row r="327" spans="1:8" ht="21.95" customHeight="1" x14ac:dyDescent="0.2">
      <c r="A327" s="44" t="s">
        <v>1124</v>
      </c>
      <c r="B327" s="89" t="s">
        <v>493</v>
      </c>
      <c r="C327" s="89"/>
      <c r="D327" s="89"/>
      <c r="E327" s="44" t="s">
        <v>17</v>
      </c>
      <c r="F327" s="45">
        <v>112</v>
      </c>
      <c r="G327" s="52"/>
      <c r="H327" s="58">
        <v>112</v>
      </c>
    </row>
    <row r="328" spans="1:8" ht="21.95" customHeight="1" x14ac:dyDescent="0.2">
      <c r="A328" s="44" t="s">
        <v>1125</v>
      </c>
      <c r="B328" s="89" t="s">
        <v>494</v>
      </c>
      <c r="C328" s="89"/>
      <c r="D328" s="89"/>
      <c r="E328" s="44" t="s">
        <v>17</v>
      </c>
      <c r="F328" s="45">
        <v>6</v>
      </c>
      <c r="G328" s="52"/>
      <c r="H328" s="58">
        <v>6</v>
      </c>
    </row>
    <row r="329" spans="1:8" ht="21.95" customHeight="1" x14ac:dyDescent="0.2">
      <c r="A329" s="44" t="s">
        <v>1126</v>
      </c>
      <c r="B329" s="89" t="s">
        <v>487</v>
      </c>
      <c r="C329" s="89"/>
      <c r="D329" s="89"/>
      <c r="E329" s="44" t="s">
        <v>17</v>
      </c>
      <c r="F329" s="45">
        <v>4</v>
      </c>
      <c r="G329" s="52"/>
      <c r="H329" s="58">
        <v>4</v>
      </c>
    </row>
    <row r="330" spans="1:8" ht="21.95" customHeight="1" x14ac:dyDescent="0.2">
      <c r="A330" s="44" t="s">
        <v>1127</v>
      </c>
      <c r="B330" s="89" t="s">
        <v>495</v>
      </c>
      <c r="C330" s="89"/>
      <c r="D330" s="89"/>
      <c r="E330" s="44" t="s">
        <v>17</v>
      </c>
      <c r="F330" s="45">
        <v>46</v>
      </c>
      <c r="G330" s="52"/>
      <c r="H330" s="58">
        <v>46</v>
      </c>
    </row>
    <row r="331" spans="1:8" ht="21.95" customHeight="1" x14ac:dyDescent="0.2">
      <c r="A331" s="44" t="s">
        <v>1128</v>
      </c>
      <c r="B331" s="89" t="s">
        <v>496</v>
      </c>
      <c r="C331" s="89"/>
      <c r="D331" s="89"/>
      <c r="E331" s="44" t="s">
        <v>17</v>
      </c>
      <c r="F331" s="45">
        <v>72</v>
      </c>
      <c r="G331" s="52"/>
      <c r="H331" s="58">
        <v>72</v>
      </c>
    </row>
    <row r="332" spans="1:8" ht="21.95" customHeight="1" x14ac:dyDescent="0.2">
      <c r="A332" s="44" t="s">
        <v>1129</v>
      </c>
      <c r="B332" s="89" t="s">
        <v>497</v>
      </c>
      <c r="C332" s="89"/>
      <c r="D332" s="89"/>
      <c r="E332" s="44" t="s">
        <v>302</v>
      </c>
      <c r="F332" s="45">
        <v>5.7</v>
      </c>
      <c r="G332" s="52"/>
      <c r="H332" s="54">
        <v>5.7</v>
      </c>
    </row>
    <row r="333" spans="1:8" ht="21.95" customHeight="1" x14ac:dyDescent="0.2">
      <c r="A333" s="44" t="s">
        <v>1130</v>
      </c>
      <c r="B333" s="89" t="s">
        <v>498</v>
      </c>
      <c r="C333" s="89"/>
      <c r="D333" s="89"/>
      <c r="E333" s="44" t="s">
        <v>17</v>
      </c>
      <c r="F333" s="45">
        <v>1</v>
      </c>
      <c r="G333" s="52"/>
      <c r="H333" s="58">
        <v>1</v>
      </c>
    </row>
    <row r="334" spans="1:8" ht="21.95" customHeight="1" x14ac:dyDescent="0.2">
      <c r="A334" s="44" t="s">
        <v>1131</v>
      </c>
      <c r="B334" s="89" t="s">
        <v>499</v>
      </c>
      <c r="C334" s="89"/>
      <c r="D334" s="89"/>
      <c r="E334" s="44" t="s">
        <v>173</v>
      </c>
      <c r="F334" s="45">
        <v>16.966000000000001</v>
      </c>
      <c r="G334" s="52"/>
      <c r="H334" s="53">
        <v>16.966000000000001</v>
      </c>
    </row>
    <row r="335" spans="1:8" ht="21.95" customHeight="1" x14ac:dyDescent="0.2">
      <c r="A335" s="44" t="s">
        <v>1132</v>
      </c>
      <c r="B335" s="89" t="s">
        <v>500</v>
      </c>
      <c r="C335" s="89"/>
      <c r="D335" s="89"/>
      <c r="E335" s="44" t="s">
        <v>17</v>
      </c>
      <c r="F335" s="45">
        <v>1</v>
      </c>
      <c r="G335" s="52"/>
      <c r="H335" s="58">
        <v>1</v>
      </c>
    </row>
    <row r="336" spans="1:8" ht="21.95" customHeight="1" x14ac:dyDescent="0.2">
      <c r="A336" s="44" t="s">
        <v>1133</v>
      </c>
      <c r="B336" s="89" t="s">
        <v>501</v>
      </c>
      <c r="C336" s="89"/>
      <c r="D336" s="89"/>
      <c r="E336" s="44" t="s">
        <v>173</v>
      </c>
      <c r="F336" s="45">
        <v>32.799999999999997</v>
      </c>
      <c r="G336" s="52"/>
      <c r="H336" s="54">
        <v>32.799999999999997</v>
      </c>
    </row>
    <row r="337" spans="1:8" ht="21.95" customHeight="1" x14ac:dyDescent="0.2">
      <c r="A337" s="44" t="s">
        <v>1134</v>
      </c>
      <c r="B337" s="89" t="s">
        <v>502</v>
      </c>
      <c r="C337" s="89"/>
      <c r="D337" s="89"/>
      <c r="E337" s="44" t="s">
        <v>173</v>
      </c>
      <c r="F337" s="45">
        <v>41</v>
      </c>
      <c r="G337" s="52"/>
      <c r="H337" s="58">
        <v>41</v>
      </c>
    </row>
    <row r="338" spans="1:8" ht="21.95" customHeight="1" x14ac:dyDescent="0.2">
      <c r="A338" s="44" t="s">
        <v>1135</v>
      </c>
      <c r="B338" s="89" t="s">
        <v>503</v>
      </c>
      <c r="C338" s="89"/>
      <c r="D338" s="89"/>
      <c r="E338" s="44" t="s">
        <v>173</v>
      </c>
      <c r="F338" s="45">
        <v>30.75</v>
      </c>
      <c r="G338" s="52"/>
      <c r="H338" s="56">
        <v>30.75</v>
      </c>
    </row>
    <row r="339" spans="1:8" ht="21.95" customHeight="1" x14ac:dyDescent="0.2">
      <c r="A339" s="44" t="s">
        <v>1136</v>
      </c>
      <c r="B339" s="89" t="s">
        <v>504</v>
      </c>
      <c r="C339" s="89"/>
      <c r="D339" s="89"/>
      <c r="E339" s="44" t="s">
        <v>173</v>
      </c>
      <c r="F339" s="45">
        <v>30.75</v>
      </c>
      <c r="G339" s="52"/>
      <c r="H339" s="56">
        <v>30.75</v>
      </c>
    </row>
    <row r="340" spans="1:8" ht="21.95" customHeight="1" x14ac:dyDescent="0.2">
      <c r="A340" s="44" t="s">
        <v>1137</v>
      </c>
      <c r="B340" s="89" t="s">
        <v>505</v>
      </c>
      <c r="C340" s="89"/>
      <c r="D340" s="89"/>
      <c r="E340" s="44" t="s">
        <v>173</v>
      </c>
      <c r="F340" s="45">
        <v>53.3</v>
      </c>
      <c r="G340" s="52"/>
      <c r="H340" s="54">
        <v>53.3</v>
      </c>
    </row>
    <row r="341" spans="1:8" ht="21.95" customHeight="1" x14ac:dyDescent="0.2">
      <c r="A341" s="44" t="s">
        <v>1138</v>
      </c>
      <c r="B341" s="89" t="s">
        <v>506</v>
      </c>
      <c r="C341" s="89"/>
      <c r="D341" s="89"/>
      <c r="E341" s="44" t="s">
        <v>173</v>
      </c>
      <c r="F341" s="45">
        <v>102.5</v>
      </c>
      <c r="G341" s="52"/>
      <c r="H341" s="54">
        <v>102.5</v>
      </c>
    </row>
    <row r="342" spans="1:8" ht="21.95" customHeight="1" x14ac:dyDescent="0.2">
      <c r="A342" s="44" t="s">
        <v>1139</v>
      </c>
      <c r="B342" s="89" t="s">
        <v>507</v>
      </c>
      <c r="C342" s="89"/>
      <c r="D342" s="89"/>
      <c r="E342" s="44" t="s">
        <v>17</v>
      </c>
      <c r="F342" s="45">
        <v>10</v>
      </c>
      <c r="G342" s="52"/>
      <c r="H342" s="58">
        <v>10</v>
      </c>
    </row>
    <row r="343" spans="1:8" ht="21.95" customHeight="1" x14ac:dyDescent="0.2">
      <c r="A343" s="44" t="s">
        <v>1140</v>
      </c>
      <c r="B343" s="89" t="s">
        <v>508</v>
      </c>
      <c r="C343" s="89"/>
      <c r="D343" s="89"/>
      <c r="E343" s="44" t="s">
        <v>17</v>
      </c>
      <c r="F343" s="45">
        <v>32</v>
      </c>
      <c r="G343" s="52"/>
      <c r="H343" s="58">
        <v>32</v>
      </c>
    </row>
    <row r="344" spans="1:8" ht="21.95" customHeight="1" x14ac:dyDescent="0.2">
      <c r="A344" s="44" t="s">
        <v>1141</v>
      </c>
      <c r="B344" s="89" t="s">
        <v>509</v>
      </c>
      <c r="C344" s="89"/>
      <c r="D344" s="89"/>
      <c r="E344" s="44" t="s">
        <v>17</v>
      </c>
      <c r="F344" s="45">
        <v>114</v>
      </c>
      <c r="G344" s="52"/>
      <c r="H344" s="58">
        <v>114</v>
      </c>
    </row>
    <row r="345" spans="1:8" ht="21.95" customHeight="1" x14ac:dyDescent="0.2">
      <c r="A345" s="44" t="s">
        <v>1142</v>
      </c>
      <c r="B345" s="89" t="s">
        <v>510</v>
      </c>
      <c r="C345" s="89"/>
      <c r="D345" s="89"/>
      <c r="E345" s="44" t="s">
        <v>17</v>
      </c>
      <c r="F345" s="45">
        <v>15</v>
      </c>
      <c r="G345" s="52"/>
      <c r="H345" s="58">
        <v>15</v>
      </c>
    </row>
    <row r="346" spans="1:8" ht="21.95" customHeight="1" x14ac:dyDescent="0.2">
      <c r="A346" s="44" t="s">
        <v>1143</v>
      </c>
      <c r="B346" s="89" t="s">
        <v>511</v>
      </c>
      <c r="C346" s="89"/>
      <c r="D346" s="89"/>
      <c r="E346" s="44" t="s">
        <v>17</v>
      </c>
      <c r="F346" s="45">
        <v>16</v>
      </c>
      <c r="G346" s="52"/>
      <c r="H346" s="58">
        <v>16</v>
      </c>
    </row>
    <row r="347" spans="1:8" ht="21.95" customHeight="1" x14ac:dyDescent="0.2">
      <c r="A347" s="44" t="s">
        <v>1144</v>
      </c>
      <c r="B347" s="89" t="s">
        <v>512</v>
      </c>
      <c r="C347" s="89"/>
      <c r="D347" s="89"/>
      <c r="E347" s="44" t="s">
        <v>17</v>
      </c>
      <c r="F347" s="45">
        <v>70</v>
      </c>
      <c r="G347" s="52"/>
      <c r="H347" s="58">
        <v>70</v>
      </c>
    </row>
    <row r="348" spans="1:8" ht="21.95" customHeight="1" x14ac:dyDescent="0.2">
      <c r="A348" s="44" t="s">
        <v>1145</v>
      </c>
      <c r="B348" s="89" t="s">
        <v>513</v>
      </c>
      <c r="C348" s="89"/>
      <c r="D348" s="89"/>
      <c r="E348" s="44" t="s">
        <v>17</v>
      </c>
      <c r="F348" s="45">
        <v>70</v>
      </c>
      <c r="G348" s="52"/>
      <c r="H348" s="58">
        <v>70</v>
      </c>
    </row>
    <row r="349" spans="1:8" ht="21.95" customHeight="1" x14ac:dyDescent="0.2">
      <c r="A349" s="44" t="s">
        <v>1146</v>
      </c>
      <c r="B349" s="89" t="s">
        <v>514</v>
      </c>
      <c r="C349" s="89"/>
      <c r="D349" s="89"/>
      <c r="E349" s="44" t="s">
        <v>17</v>
      </c>
      <c r="F349" s="45">
        <v>25</v>
      </c>
      <c r="G349" s="52"/>
      <c r="H349" s="58">
        <v>25</v>
      </c>
    </row>
    <row r="350" spans="1:8" ht="21.95" customHeight="1" x14ac:dyDescent="0.2">
      <c r="A350" s="44" t="s">
        <v>1147</v>
      </c>
      <c r="B350" s="89" t="s">
        <v>515</v>
      </c>
      <c r="C350" s="89"/>
      <c r="D350" s="89"/>
      <c r="E350" s="44" t="s">
        <v>17</v>
      </c>
      <c r="F350" s="45">
        <v>10</v>
      </c>
      <c r="G350" s="52"/>
      <c r="H350" s="58">
        <v>10</v>
      </c>
    </row>
    <row r="351" spans="1:8" ht="21.95" customHeight="1" x14ac:dyDescent="0.2">
      <c r="A351" s="44" t="s">
        <v>1148</v>
      </c>
      <c r="B351" s="89" t="s">
        <v>516</v>
      </c>
      <c r="C351" s="89"/>
      <c r="D351" s="89"/>
      <c r="E351" s="44" t="s">
        <v>17</v>
      </c>
      <c r="F351" s="45">
        <v>2</v>
      </c>
      <c r="G351" s="52"/>
      <c r="H351" s="58">
        <v>2</v>
      </c>
    </row>
    <row r="352" spans="1:8" ht="21.95" customHeight="1" x14ac:dyDescent="0.2">
      <c r="A352" s="44" t="s">
        <v>1149</v>
      </c>
      <c r="B352" s="89" t="s">
        <v>517</v>
      </c>
      <c r="C352" s="89"/>
      <c r="D352" s="89"/>
      <c r="E352" s="44" t="s">
        <v>17</v>
      </c>
      <c r="F352" s="45">
        <v>2</v>
      </c>
      <c r="G352" s="52"/>
      <c r="H352" s="58">
        <v>2</v>
      </c>
    </row>
    <row r="353" spans="1:8" ht="21.95" customHeight="1" x14ac:dyDescent="0.2">
      <c r="A353" s="44" t="s">
        <v>1150</v>
      </c>
      <c r="B353" s="89" t="s">
        <v>518</v>
      </c>
      <c r="C353" s="89"/>
      <c r="D353" s="89"/>
      <c r="E353" s="44" t="s">
        <v>17</v>
      </c>
      <c r="F353" s="45">
        <v>2</v>
      </c>
      <c r="G353" s="52"/>
      <c r="H353" s="58">
        <v>2</v>
      </c>
    </row>
    <row r="354" spans="1:8" ht="21.95" customHeight="1" x14ac:dyDescent="0.2">
      <c r="A354" s="44" t="s">
        <v>1151</v>
      </c>
      <c r="B354" s="89" t="s">
        <v>519</v>
      </c>
      <c r="C354" s="89"/>
      <c r="D354" s="89"/>
      <c r="E354" s="44" t="s">
        <v>17</v>
      </c>
      <c r="F354" s="45">
        <v>10</v>
      </c>
      <c r="G354" s="52"/>
      <c r="H354" s="58">
        <v>10</v>
      </c>
    </row>
    <row r="355" spans="1:8" ht="21.95" customHeight="1" x14ac:dyDescent="0.2">
      <c r="A355" s="44" t="s">
        <v>1152</v>
      </c>
      <c r="B355" s="89" t="s">
        <v>519</v>
      </c>
      <c r="C355" s="89"/>
      <c r="D355" s="89"/>
      <c r="E355" s="44" t="s">
        <v>17</v>
      </c>
      <c r="F355" s="45">
        <v>15</v>
      </c>
      <c r="G355" s="52"/>
      <c r="H355" s="58">
        <v>15</v>
      </c>
    </row>
    <row r="356" spans="1:8" ht="21.95" customHeight="1" x14ac:dyDescent="0.2">
      <c r="A356" s="44" t="s">
        <v>1153</v>
      </c>
      <c r="B356" s="89" t="s">
        <v>520</v>
      </c>
      <c r="C356" s="89"/>
      <c r="D356" s="89"/>
      <c r="E356" s="44" t="s">
        <v>17</v>
      </c>
      <c r="F356" s="45">
        <v>6</v>
      </c>
      <c r="G356" s="52"/>
      <c r="H356" s="58">
        <v>6</v>
      </c>
    </row>
    <row r="357" spans="1:8" ht="21.95" customHeight="1" x14ac:dyDescent="0.2">
      <c r="A357" s="44" t="s">
        <v>1154</v>
      </c>
      <c r="B357" s="89" t="s">
        <v>520</v>
      </c>
      <c r="C357" s="89"/>
      <c r="D357" s="89"/>
      <c r="E357" s="44" t="s">
        <v>17</v>
      </c>
      <c r="F357" s="45">
        <v>2</v>
      </c>
      <c r="G357" s="52"/>
      <c r="H357" s="58">
        <v>2</v>
      </c>
    </row>
    <row r="358" spans="1:8" ht="21.95" customHeight="1" x14ac:dyDescent="0.2">
      <c r="A358" s="44" t="s">
        <v>1155</v>
      </c>
      <c r="B358" s="89" t="s">
        <v>520</v>
      </c>
      <c r="C358" s="89"/>
      <c r="D358" s="89"/>
      <c r="E358" s="44" t="s">
        <v>17</v>
      </c>
      <c r="F358" s="45">
        <v>22</v>
      </c>
      <c r="G358" s="52"/>
      <c r="H358" s="58">
        <v>22</v>
      </c>
    </row>
    <row r="359" spans="1:8" ht="21.95" customHeight="1" x14ac:dyDescent="0.2">
      <c r="A359" s="44" t="s">
        <v>1156</v>
      </c>
      <c r="B359" s="89" t="s">
        <v>521</v>
      </c>
      <c r="C359" s="89"/>
      <c r="D359" s="89"/>
      <c r="E359" s="44" t="s">
        <v>17</v>
      </c>
      <c r="F359" s="45">
        <v>14</v>
      </c>
      <c r="G359" s="52"/>
      <c r="H359" s="58">
        <v>14</v>
      </c>
    </row>
    <row r="360" spans="1:8" ht="21.95" customHeight="1" x14ac:dyDescent="0.2">
      <c r="A360" s="44" t="s">
        <v>1157</v>
      </c>
      <c r="B360" s="89" t="s">
        <v>522</v>
      </c>
      <c r="C360" s="89"/>
      <c r="D360" s="89"/>
      <c r="E360" s="44" t="s">
        <v>17</v>
      </c>
      <c r="F360" s="45">
        <v>12</v>
      </c>
      <c r="G360" s="52"/>
      <c r="H360" s="58">
        <v>12</v>
      </c>
    </row>
    <row r="361" spans="1:8" ht="21.95" customHeight="1" x14ac:dyDescent="0.2">
      <c r="A361" s="44" t="s">
        <v>1158</v>
      </c>
      <c r="B361" s="89" t="s">
        <v>523</v>
      </c>
      <c r="C361" s="89"/>
      <c r="D361" s="89"/>
      <c r="E361" s="44" t="s">
        <v>17</v>
      </c>
      <c r="F361" s="45">
        <v>3</v>
      </c>
      <c r="G361" s="52"/>
      <c r="H361" s="58">
        <v>3</v>
      </c>
    </row>
    <row r="362" spans="1:8" ht="21.95" customHeight="1" x14ac:dyDescent="0.2">
      <c r="A362" s="44" t="s">
        <v>1159</v>
      </c>
      <c r="B362" s="89" t="s">
        <v>524</v>
      </c>
      <c r="C362" s="89"/>
      <c r="D362" s="89"/>
      <c r="E362" s="44" t="s">
        <v>17</v>
      </c>
      <c r="F362" s="45">
        <v>2</v>
      </c>
      <c r="G362" s="52"/>
      <c r="H362" s="58">
        <v>2</v>
      </c>
    </row>
    <row r="363" spans="1:8" ht="21.95" customHeight="1" x14ac:dyDescent="0.2">
      <c r="A363" s="44" t="s">
        <v>1160</v>
      </c>
      <c r="B363" s="89" t="s">
        <v>525</v>
      </c>
      <c r="C363" s="89"/>
      <c r="D363" s="89"/>
      <c r="E363" s="44" t="s">
        <v>17</v>
      </c>
      <c r="F363" s="45">
        <v>10</v>
      </c>
      <c r="G363" s="52"/>
      <c r="H363" s="58">
        <v>10</v>
      </c>
    </row>
    <row r="364" spans="1:8" ht="21.95" customHeight="1" x14ac:dyDescent="0.2">
      <c r="A364" s="44" t="s">
        <v>1161</v>
      </c>
      <c r="B364" s="89" t="s">
        <v>526</v>
      </c>
      <c r="C364" s="89"/>
      <c r="D364" s="89"/>
      <c r="E364" s="44" t="s">
        <v>17</v>
      </c>
      <c r="F364" s="45">
        <v>2</v>
      </c>
      <c r="G364" s="52"/>
      <c r="H364" s="58">
        <v>2</v>
      </c>
    </row>
    <row r="365" spans="1:8" ht="21.95" customHeight="1" x14ac:dyDescent="0.2">
      <c r="A365" s="44" t="s">
        <v>1162</v>
      </c>
      <c r="B365" s="89" t="s">
        <v>527</v>
      </c>
      <c r="C365" s="89"/>
      <c r="D365" s="89"/>
      <c r="E365" s="44" t="s">
        <v>17</v>
      </c>
      <c r="F365" s="45">
        <v>7</v>
      </c>
      <c r="G365" s="52"/>
      <c r="H365" s="58">
        <v>7</v>
      </c>
    </row>
    <row r="366" spans="1:8" ht="21.95" customHeight="1" x14ac:dyDescent="0.2">
      <c r="A366" s="44" t="s">
        <v>1163</v>
      </c>
      <c r="B366" s="89" t="s">
        <v>528</v>
      </c>
      <c r="C366" s="89"/>
      <c r="D366" s="89"/>
      <c r="E366" s="44" t="s">
        <v>17</v>
      </c>
      <c r="F366" s="45">
        <v>8</v>
      </c>
      <c r="G366" s="52"/>
      <c r="H366" s="58">
        <v>8</v>
      </c>
    </row>
    <row r="367" spans="1:8" ht="21.95" customHeight="1" x14ac:dyDescent="0.2">
      <c r="A367" s="44" t="s">
        <v>1164</v>
      </c>
      <c r="B367" s="89" t="s">
        <v>529</v>
      </c>
      <c r="C367" s="89"/>
      <c r="D367" s="89"/>
      <c r="E367" s="44" t="s">
        <v>17</v>
      </c>
      <c r="F367" s="45">
        <v>8</v>
      </c>
      <c r="G367" s="52"/>
      <c r="H367" s="58">
        <v>8</v>
      </c>
    </row>
    <row r="368" spans="1:8" ht="21.95" customHeight="1" x14ac:dyDescent="0.2">
      <c r="A368" s="44" t="s">
        <v>1165</v>
      </c>
      <c r="B368" s="89" t="s">
        <v>530</v>
      </c>
      <c r="C368" s="89"/>
      <c r="D368" s="89"/>
      <c r="E368" s="44" t="s">
        <v>17</v>
      </c>
      <c r="F368" s="45">
        <v>302</v>
      </c>
      <c r="G368" s="52"/>
      <c r="H368" s="58">
        <v>302</v>
      </c>
    </row>
    <row r="369" spans="1:8" ht="21.95" customHeight="1" x14ac:dyDescent="0.2">
      <c r="A369" s="44" t="s">
        <v>1166</v>
      </c>
      <c r="B369" s="89" t="s">
        <v>531</v>
      </c>
      <c r="C369" s="89"/>
      <c r="D369" s="89"/>
      <c r="E369" s="44" t="s">
        <v>17</v>
      </c>
      <c r="F369" s="45">
        <v>63</v>
      </c>
      <c r="G369" s="52"/>
      <c r="H369" s="58">
        <v>63</v>
      </c>
    </row>
    <row r="370" spans="1:8" ht="21.95" customHeight="1" x14ac:dyDescent="0.2">
      <c r="A370" s="44" t="s">
        <v>1167</v>
      </c>
      <c r="B370" s="89" t="s">
        <v>532</v>
      </c>
      <c r="C370" s="89"/>
      <c r="D370" s="89"/>
      <c r="E370" s="44" t="s">
        <v>17</v>
      </c>
      <c r="F370" s="45">
        <v>21</v>
      </c>
      <c r="G370" s="52"/>
      <c r="H370" s="58">
        <v>21</v>
      </c>
    </row>
    <row r="371" spans="1:8" ht="21.95" customHeight="1" x14ac:dyDescent="0.2">
      <c r="A371" s="44" t="s">
        <v>1168</v>
      </c>
      <c r="B371" s="89" t="s">
        <v>533</v>
      </c>
      <c r="C371" s="89"/>
      <c r="D371" s="89"/>
      <c r="E371" s="44" t="s">
        <v>17</v>
      </c>
      <c r="F371" s="45">
        <v>4</v>
      </c>
      <c r="G371" s="52"/>
      <c r="H371" s="58">
        <v>4</v>
      </c>
    </row>
    <row r="372" spans="1:8" ht="21.95" customHeight="1" x14ac:dyDescent="0.2">
      <c r="A372" s="44" t="s">
        <v>1169</v>
      </c>
      <c r="B372" s="89" t="s">
        <v>534</v>
      </c>
      <c r="C372" s="89"/>
      <c r="D372" s="89"/>
      <c r="E372" s="44" t="s">
        <v>17</v>
      </c>
      <c r="F372" s="45">
        <v>6</v>
      </c>
      <c r="G372" s="52"/>
      <c r="H372" s="58">
        <v>6</v>
      </c>
    </row>
    <row r="373" spans="1:8" ht="21.95" customHeight="1" x14ac:dyDescent="0.2">
      <c r="A373" s="44" t="s">
        <v>1170</v>
      </c>
      <c r="B373" s="89" t="s">
        <v>535</v>
      </c>
      <c r="C373" s="89"/>
      <c r="D373" s="89"/>
      <c r="E373" s="44" t="s">
        <v>17</v>
      </c>
      <c r="F373" s="45">
        <v>4</v>
      </c>
      <c r="G373" s="52"/>
      <c r="H373" s="58">
        <v>4</v>
      </c>
    </row>
    <row r="374" spans="1:8" ht="21.95" customHeight="1" x14ac:dyDescent="0.2">
      <c r="A374" s="44" t="s">
        <v>1171</v>
      </c>
      <c r="B374" s="89" t="s">
        <v>536</v>
      </c>
      <c r="C374" s="89"/>
      <c r="D374" s="89"/>
      <c r="E374" s="44" t="s">
        <v>17</v>
      </c>
      <c r="F374" s="45">
        <v>18</v>
      </c>
      <c r="G374" s="52"/>
      <c r="H374" s="58">
        <v>18</v>
      </c>
    </row>
    <row r="375" spans="1:8" ht="21.95" customHeight="1" x14ac:dyDescent="0.2">
      <c r="A375" s="44" t="s">
        <v>1172</v>
      </c>
      <c r="B375" s="89" t="s">
        <v>537</v>
      </c>
      <c r="C375" s="89"/>
      <c r="D375" s="89"/>
      <c r="E375" s="44" t="s">
        <v>17</v>
      </c>
      <c r="F375" s="45">
        <v>2</v>
      </c>
      <c r="G375" s="52"/>
      <c r="H375" s="58">
        <v>2</v>
      </c>
    </row>
    <row r="376" spans="1:8" ht="21.95" customHeight="1" x14ac:dyDescent="0.2">
      <c r="A376" s="44" t="s">
        <v>1173</v>
      </c>
      <c r="B376" s="89" t="s">
        <v>538</v>
      </c>
      <c r="C376" s="89"/>
      <c r="D376" s="89"/>
      <c r="E376" s="44" t="s">
        <v>17</v>
      </c>
      <c r="F376" s="45">
        <v>4</v>
      </c>
      <c r="G376" s="52"/>
      <c r="H376" s="58">
        <v>4</v>
      </c>
    </row>
    <row r="377" spans="1:8" ht="21.95" customHeight="1" x14ac:dyDescent="0.2">
      <c r="A377" s="44" t="s">
        <v>1174</v>
      </c>
      <c r="B377" s="89" t="s">
        <v>539</v>
      </c>
      <c r="C377" s="89"/>
      <c r="D377" s="89"/>
      <c r="E377" s="44" t="s">
        <v>17</v>
      </c>
      <c r="F377" s="45">
        <v>4</v>
      </c>
      <c r="G377" s="52"/>
      <c r="H377" s="58">
        <v>4</v>
      </c>
    </row>
    <row r="378" spans="1:8" ht="21.95" customHeight="1" x14ac:dyDescent="0.2">
      <c r="A378" s="44" t="s">
        <v>1175</v>
      </c>
      <c r="B378" s="89" t="s">
        <v>540</v>
      </c>
      <c r="C378" s="89"/>
      <c r="D378" s="89"/>
      <c r="E378" s="44" t="s">
        <v>17</v>
      </c>
      <c r="F378" s="45">
        <v>2</v>
      </c>
      <c r="G378" s="52"/>
      <c r="H378" s="58">
        <v>2</v>
      </c>
    </row>
    <row r="379" spans="1:8" ht="21.95" customHeight="1" x14ac:dyDescent="0.2">
      <c r="A379" s="44" t="s">
        <v>1176</v>
      </c>
      <c r="B379" s="89" t="s">
        <v>541</v>
      </c>
      <c r="C379" s="89"/>
      <c r="D379" s="89"/>
      <c r="E379" s="44" t="s">
        <v>17</v>
      </c>
      <c r="F379" s="45">
        <v>2</v>
      </c>
      <c r="G379" s="52"/>
      <c r="H379" s="58">
        <v>2</v>
      </c>
    </row>
    <row r="380" spans="1:8" ht="21.95" customHeight="1" x14ac:dyDescent="0.2">
      <c r="A380" s="44" t="s">
        <v>1177</v>
      </c>
      <c r="B380" s="89" t="s">
        <v>542</v>
      </c>
      <c r="C380" s="89"/>
      <c r="D380" s="89"/>
      <c r="E380" s="44" t="s">
        <v>17</v>
      </c>
      <c r="F380" s="45">
        <v>2</v>
      </c>
      <c r="G380" s="52"/>
      <c r="H380" s="58">
        <v>2</v>
      </c>
    </row>
    <row r="381" spans="1:8" ht="21.95" customHeight="1" x14ac:dyDescent="0.2">
      <c r="A381" s="44" t="s">
        <v>1178</v>
      </c>
      <c r="B381" s="89" t="s">
        <v>543</v>
      </c>
      <c r="C381" s="89"/>
      <c r="D381" s="89"/>
      <c r="E381" s="44" t="s">
        <v>17</v>
      </c>
      <c r="F381" s="45">
        <v>46</v>
      </c>
      <c r="G381" s="52"/>
      <c r="H381" s="58">
        <v>46</v>
      </c>
    </row>
    <row r="382" spans="1:8" ht="21.95" customHeight="1" x14ac:dyDescent="0.2">
      <c r="A382" s="44" t="s">
        <v>1179</v>
      </c>
      <c r="B382" s="89" t="s">
        <v>544</v>
      </c>
      <c r="C382" s="89"/>
      <c r="D382" s="89"/>
      <c r="E382" s="44" t="s">
        <v>17</v>
      </c>
      <c r="F382" s="45">
        <v>26</v>
      </c>
      <c r="G382" s="52"/>
      <c r="H382" s="58">
        <v>26</v>
      </c>
    </row>
    <row r="383" spans="1:8" ht="21.95" customHeight="1" x14ac:dyDescent="0.2">
      <c r="A383" s="44" t="s">
        <v>1180</v>
      </c>
      <c r="B383" s="89" t="s">
        <v>545</v>
      </c>
      <c r="C383" s="89"/>
      <c r="D383" s="89"/>
      <c r="E383" s="44" t="s">
        <v>17</v>
      </c>
      <c r="F383" s="45">
        <v>18</v>
      </c>
      <c r="G383" s="52"/>
      <c r="H383" s="58">
        <v>18</v>
      </c>
    </row>
    <row r="384" spans="1:8" ht="21.95" customHeight="1" x14ac:dyDescent="0.2">
      <c r="A384" s="44" t="s">
        <v>1181</v>
      </c>
      <c r="B384" s="89" t="s">
        <v>546</v>
      </c>
      <c r="C384" s="89"/>
      <c r="D384" s="89"/>
      <c r="E384" s="44" t="s">
        <v>17</v>
      </c>
      <c r="F384" s="45">
        <v>39</v>
      </c>
      <c r="G384" s="52"/>
      <c r="H384" s="58">
        <v>39</v>
      </c>
    </row>
    <row r="385" spans="1:8" ht="21.95" customHeight="1" x14ac:dyDescent="0.2">
      <c r="A385" s="44" t="s">
        <v>1182</v>
      </c>
      <c r="B385" s="89" t="s">
        <v>547</v>
      </c>
      <c r="C385" s="89"/>
      <c r="D385" s="89"/>
      <c r="E385" s="44" t="s">
        <v>17</v>
      </c>
      <c r="F385" s="45">
        <v>12</v>
      </c>
      <c r="G385" s="59"/>
      <c r="H385" s="61">
        <v>12</v>
      </c>
    </row>
    <row r="386" spans="1:8" ht="21.95" customHeight="1" x14ac:dyDescent="0.2">
      <c r="A386" s="105" t="s">
        <v>548</v>
      </c>
      <c r="B386" s="105"/>
      <c r="C386" s="105"/>
      <c r="D386" s="105"/>
      <c r="E386" s="105"/>
      <c r="F386" s="105"/>
    </row>
    <row r="387" spans="1:8" ht="21.95" customHeight="1" x14ac:dyDescent="0.2">
      <c r="A387" s="67" t="s">
        <v>1183</v>
      </c>
      <c r="B387" s="63" t="s">
        <v>549</v>
      </c>
      <c r="C387" s="63"/>
      <c r="D387" s="63"/>
      <c r="E387" s="44" t="s">
        <v>17</v>
      </c>
      <c r="F387" s="45">
        <v>1</v>
      </c>
    </row>
    <row r="388" spans="1:8" ht="21.95" customHeight="1" x14ac:dyDescent="0.2">
      <c r="A388" s="67" t="s">
        <v>1184</v>
      </c>
      <c r="B388" s="106" t="s">
        <v>550</v>
      </c>
      <c r="C388" s="106"/>
      <c r="D388" s="106"/>
      <c r="E388" s="44" t="s">
        <v>173</v>
      </c>
      <c r="F388" s="45">
        <v>6.63</v>
      </c>
    </row>
    <row r="389" spans="1:8" ht="21.95" customHeight="1" x14ac:dyDescent="0.2">
      <c r="A389" s="67" t="s">
        <v>1185</v>
      </c>
      <c r="B389" s="106" t="s">
        <v>551</v>
      </c>
      <c r="C389" s="106"/>
      <c r="D389" s="106"/>
      <c r="E389" s="44" t="s">
        <v>173</v>
      </c>
      <c r="F389" s="45">
        <v>1.02</v>
      </c>
    </row>
    <row r="390" spans="1:8" ht="21.95" customHeight="1" x14ac:dyDescent="0.2">
      <c r="A390" s="67" t="s">
        <v>1186</v>
      </c>
      <c r="B390" s="106" t="s">
        <v>552</v>
      </c>
      <c r="C390" s="106"/>
      <c r="D390" s="106"/>
      <c r="E390" s="44" t="s">
        <v>173</v>
      </c>
      <c r="F390" s="45">
        <v>1.53</v>
      </c>
    </row>
    <row r="391" spans="1:8" ht="21.95" customHeight="1" x14ac:dyDescent="0.2">
      <c r="A391" s="67" t="s">
        <v>1187</v>
      </c>
      <c r="B391" s="106" t="s">
        <v>553</v>
      </c>
      <c r="C391" s="106"/>
      <c r="D391" s="106"/>
      <c r="E391" s="44" t="s">
        <v>173</v>
      </c>
      <c r="F391" s="45">
        <v>12.24</v>
      </c>
    </row>
    <row r="392" spans="1:8" ht="21.95" customHeight="1" x14ac:dyDescent="0.2">
      <c r="A392" s="67" t="s">
        <v>1188</v>
      </c>
      <c r="B392" s="106" t="s">
        <v>554</v>
      </c>
      <c r="C392" s="106"/>
      <c r="D392" s="106"/>
      <c r="E392" s="44" t="s">
        <v>302</v>
      </c>
      <c r="F392" s="45">
        <v>0.1</v>
      </c>
    </row>
    <row r="393" spans="1:8" ht="21.95" customHeight="1" x14ac:dyDescent="0.2">
      <c r="A393" s="67" t="s">
        <v>1189</v>
      </c>
      <c r="B393" s="106" t="s">
        <v>555</v>
      </c>
      <c r="C393" s="106"/>
      <c r="D393" s="106"/>
      <c r="E393" s="44" t="s">
        <v>302</v>
      </c>
      <c r="F393" s="45">
        <v>0.2</v>
      </c>
    </row>
    <row r="394" spans="1:8" ht="21.95" customHeight="1" x14ac:dyDescent="0.2">
      <c r="A394" s="67" t="s">
        <v>1190</v>
      </c>
      <c r="B394" s="106" t="s">
        <v>556</v>
      </c>
      <c r="C394" s="106"/>
      <c r="D394" s="106"/>
      <c r="E394" s="44" t="s">
        <v>302</v>
      </c>
      <c r="F394" s="45">
        <v>0.2</v>
      </c>
    </row>
    <row r="395" spans="1:8" ht="21.95" customHeight="1" x14ac:dyDescent="0.2">
      <c r="A395" s="67" t="s">
        <v>1191</v>
      </c>
      <c r="B395" s="106" t="s">
        <v>557</v>
      </c>
      <c r="C395" s="106"/>
      <c r="D395" s="106"/>
      <c r="E395" s="44" t="s">
        <v>17</v>
      </c>
      <c r="F395" s="45">
        <v>9</v>
      </c>
    </row>
    <row r="396" spans="1:8" ht="21.95" customHeight="1" x14ac:dyDescent="0.2">
      <c r="A396" s="67" t="s">
        <v>1192</v>
      </c>
      <c r="B396" s="106" t="s">
        <v>558</v>
      </c>
      <c r="C396" s="106"/>
      <c r="D396" s="106"/>
      <c r="E396" s="44" t="s">
        <v>302</v>
      </c>
      <c r="F396" s="45">
        <v>0.6</v>
      </c>
    </row>
    <row r="397" spans="1:8" ht="21.95" customHeight="1" x14ac:dyDescent="0.2">
      <c r="A397" s="67" t="s">
        <v>1193</v>
      </c>
      <c r="B397" s="106" t="s">
        <v>559</v>
      </c>
      <c r="C397" s="106"/>
      <c r="D397" s="106"/>
      <c r="E397" s="44" t="s">
        <v>302</v>
      </c>
      <c r="F397" s="45">
        <v>0.6</v>
      </c>
    </row>
    <row r="398" spans="1:8" ht="21.95" customHeight="1" x14ac:dyDescent="0.2">
      <c r="A398" s="67" t="s">
        <v>1194</v>
      </c>
      <c r="B398" s="106" t="s">
        <v>560</v>
      </c>
      <c r="C398" s="106"/>
      <c r="D398" s="106"/>
      <c r="E398" s="44" t="s">
        <v>173</v>
      </c>
      <c r="F398" s="45">
        <v>15</v>
      </c>
    </row>
    <row r="399" spans="1:8" ht="21.95" customHeight="1" x14ac:dyDescent="0.2">
      <c r="A399" s="67" t="s">
        <v>1195</v>
      </c>
      <c r="B399" s="106" t="s">
        <v>561</v>
      </c>
      <c r="C399" s="106"/>
      <c r="D399" s="106"/>
      <c r="E399" s="44" t="s">
        <v>17</v>
      </c>
      <c r="F399" s="45">
        <v>1</v>
      </c>
    </row>
    <row r="400" spans="1:8" ht="21.95" customHeight="1" x14ac:dyDescent="0.2">
      <c r="A400" s="67" t="s">
        <v>1196</v>
      </c>
      <c r="B400" s="106" t="s">
        <v>562</v>
      </c>
      <c r="C400" s="106"/>
      <c r="D400" s="106"/>
      <c r="E400" s="44" t="s">
        <v>302</v>
      </c>
      <c r="F400" s="45">
        <v>0.1</v>
      </c>
    </row>
    <row r="401" spans="1:6" ht="21.95" customHeight="1" x14ac:dyDescent="0.2">
      <c r="A401" s="67" t="s">
        <v>1197</v>
      </c>
      <c r="B401" s="106" t="s">
        <v>563</v>
      </c>
      <c r="C401" s="106"/>
      <c r="D401" s="106"/>
      <c r="E401" s="44" t="s">
        <v>173</v>
      </c>
      <c r="F401" s="45">
        <v>0.502</v>
      </c>
    </row>
    <row r="402" spans="1:6" ht="21.95" customHeight="1" x14ac:dyDescent="0.2">
      <c r="A402" s="67" t="s">
        <v>1198</v>
      </c>
      <c r="B402" s="106" t="s">
        <v>550</v>
      </c>
      <c r="C402" s="106"/>
      <c r="D402" s="106"/>
      <c r="E402" s="44" t="s">
        <v>173</v>
      </c>
      <c r="F402" s="45">
        <v>6.12</v>
      </c>
    </row>
    <row r="403" spans="1:6" ht="21.95" customHeight="1" x14ac:dyDescent="0.2">
      <c r="A403" s="67" t="s">
        <v>1199</v>
      </c>
      <c r="B403" s="106" t="s">
        <v>563</v>
      </c>
      <c r="C403" s="106"/>
      <c r="D403" s="106"/>
      <c r="E403" s="44" t="s">
        <v>173</v>
      </c>
      <c r="F403" s="45">
        <v>1.7068000000000001</v>
      </c>
    </row>
    <row r="404" spans="1:6" ht="21.95" customHeight="1" x14ac:dyDescent="0.2">
      <c r="A404" s="67" t="s">
        <v>1200</v>
      </c>
      <c r="B404" s="106" t="s">
        <v>564</v>
      </c>
      <c r="C404" s="106"/>
      <c r="D404" s="106"/>
      <c r="E404" s="44" t="s">
        <v>173</v>
      </c>
      <c r="F404" s="45">
        <v>15.7325</v>
      </c>
    </row>
    <row r="405" spans="1:6" ht="21.95" customHeight="1" x14ac:dyDescent="0.2">
      <c r="A405" s="67" t="s">
        <v>1201</v>
      </c>
      <c r="B405" s="106" t="s">
        <v>565</v>
      </c>
      <c r="C405" s="106"/>
      <c r="D405" s="106"/>
      <c r="E405" s="44" t="s">
        <v>17</v>
      </c>
      <c r="F405" s="45">
        <v>1</v>
      </c>
    </row>
    <row r="406" spans="1:6" ht="21.95" customHeight="1" x14ac:dyDescent="0.2">
      <c r="A406" s="67" t="s">
        <v>1202</v>
      </c>
      <c r="B406" s="106" t="s">
        <v>566</v>
      </c>
      <c r="C406" s="106"/>
      <c r="D406" s="106"/>
      <c r="E406" s="44" t="s">
        <v>302</v>
      </c>
      <c r="F406" s="45">
        <v>0.2</v>
      </c>
    </row>
    <row r="407" spans="1:6" ht="21.95" customHeight="1" x14ac:dyDescent="0.2">
      <c r="A407" s="67" t="s">
        <v>1203</v>
      </c>
      <c r="B407" s="106" t="s">
        <v>567</v>
      </c>
      <c r="C407" s="106"/>
      <c r="D407" s="106"/>
      <c r="E407" s="44" t="s">
        <v>173</v>
      </c>
      <c r="F407" s="45">
        <v>22.55</v>
      </c>
    </row>
    <row r="408" spans="1:6" ht="21.95" customHeight="1" x14ac:dyDescent="0.2">
      <c r="A408" s="67" t="s">
        <v>1204</v>
      </c>
      <c r="B408" s="106" t="s">
        <v>568</v>
      </c>
      <c r="C408" s="106"/>
      <c r="D408" s="106"/>
      <c r="E408" s="44" t="s">
        <v>17</v>
      </c>
      <c r="F408" s="45">
        <v>20</v>
      </c>
    </row>
    <row r="409" spans="1:6" ht="21.95" customHeight="1" x14ac:dyDescent="0.2">
      <c r="A409" s="67" t="s">
        <v>1205</v>
      </c>
      <c r="B409" s="106" t="s">
        <v>569</v>
      </c>
      <c r="C409" s="106"/>
      <c r="D409" s="106"/>
      <c r="E409" s="44" t="s">
        <v>173</v>
      </c>
      <c r="F409" s="45">
        <v>90</v>
      </c>
    </row>
    <row r="410" spans="1:6" ht="21.95" customHeight="1" x14ac:dyDescent="0.2">
      <c r="A410" s="67" t="s">
        <v>1206</v>
      </c>
      <c r="B410" s="106" t="s">
        <v>570</v>
      </c>
      <c r="C410" s="106"/>
      <c r="D410" s="106"/>
      <c r="E410" s="44" t="s">
        <v>173</v>
      </c>
      <c r="F410" s="45">
        <v>5</v>
      </c>
    </row>
    <row r="411" spans="1:6" ht="21.95" customHeight="1" x14ac:dyDescent="0.2">
      <c r="A411" s="67" t="s">
        <v>1207</v>
      </c>
      <c r="B411" s="106" t="s">
        <v>571</v>
      </c>
      <c r="C411" s="106"/>
      <c r="D411" s="106"/>
      <c r="E411" s="44" t="s">
        <v>173</v>
      </c>
      <c r="F411" s="45">
        <v>5</v>
      </c>
    </row>
    <row r="412" spans="1:6" ht="21.95" customHeight="1" x14ac:dyDescent="0.2">
      <c r="A412" s="67" t="s">
        <v>1208</v>
      </c>
      <c r="B412" s="106" t="s">
        <v>572</v>
      </c>
      <c r="C412" s="106"/>
      <c r="D412" s="106"/>
      <c r="E412" s="44" t="s">
        <v>173</v>
      </c>
      <c r="F412" s="45">
        <v>5</v>
      </c>
    </row>
    <row r="413" spans="1:6" ht="21.95" customHeight="1" x14ac:dyDescent="0.2">
      <c r="A413" s="67" t="s">
        <v>1209</v>
      </c>
      <c r="B413" s="106" t="s">
        <v>573</v>
      </c>
      <c r="C413" s="106"/>
      <c r="D413" s="106"/>
      <c r="E413" s="44" t="s">
        <v>17</v>
      </c>
      <c r="F413" s="45">
        <v>6</v>
      </c>
    </row>
    <row r="414" spans="1:6" ht="21.95" customHeight="1" x14ac:dyDescent="0.2">
      <c r="A414" s="67" t="s">
        <v>1210</v>
      </c>
      <c r="B414" s="106" t="s">
        <v>574</v>
      </c>
      <c r="C414" s="106"/>
      <c r="D414" s="106"/>
      <c r="E414" s="44" t="s">
        <v>17</v>
      </c>
      <c r="F414" s="45">
        <v>18</v>
      </c>
    </row>
    <row r="415" spans="1:6" ht="21.95" customHeight="1" x14ac:dyDescent="0.2">
      <c r="A415" s="67" t="s">
        <v>1211</v>
      </c>
      <c r="B415" s="106" t="s">
        <v>575</v>
      </c>
      <c r="C415" s="106"/>
      <c r="D415" s="106"/>
      <c r="E415" s="44" t="s">
        <v>17</v>
      </c>
      <c r="F415" s="45">
        <v>2</v>
      </c>
    </row>
    <row r="416" spans="1:6" ht="21.95" customHeight="1" x14ac:dyDescent="0.2">
      <c r="A416" s="67" t="s">
        <v>1212</v>
      </c>
      <c r="B416" s="106" t="s">
        <v>576</v>
      </c>
      <c r="C416" s="106"/>
      <c r="D416" s="106"/>
      <c r="E416" s="44" t="s">
        <v>17</v>
      </c>
      <c r="F416" s="45">
        <v>2</v>
      </c>
    </row>
    <row r="417" spans="1:6" ht="21.95" customHeight="1" x14ac:dyDescent="0.2">
      <c r="A417" s="67" t="s">
        <v>1213</v>
      </c>
      <c r="B417" s="106" t="s">
        <v>577</v>
      </c>
      <c r="C417" s="106"/>
      <c r="D417" s="106"/>
      <c r="E417" s="44" t="s">
        <v>17</v>
      </c>
      <c r="F417" s="45">
        <v>2</v>
      </c>
    </row>
    <row r="418" spans="1:6" ht="21.95" customHeight="1" x14ac:dyDescent="0.2">
      <c r="A418" s="67" t="s">
        <v>1214</v>
      </c>
      <c r="B418" s="106" t="s">
        <v>578</v>
      </c>
      <c r="C418" s="106"/>
      <c r="D418" s="106"/>
      <c r="E418" s="44" t="s">
        <v>17</v>
      </c>
      <c r="F418" s="45">
        <v>2</v>
      </c>
    </row>
    <row r="419" spans="1:6" ht="21.95" customHeight="1" x14ac:dyDescent="0.2">
      <c r="A419" s="67" t="s">
        <v>1215</v>
      </c>
      <c r="B419" s="106" t="s">
        <v>579</v>
      </c>
      <c r="C419" s="106"/>
      <c r="D419" s="106"/>
      <c r="E419" s="44" t="s">
        <v>17</v>
      </c>
      <c r="F419" s="45">
        <v>2</v>
      </c>
    </row>
    <row r="420" spans="1:6" ht="21.95" customHeight="1" x14ac:dyDescent="0.2">
      <c r="A420" s="67" t="s">
        <v>1216</v>
      </c>
      <c r="B420" s="106" t="s">
        <v>580</v>
      </c>
      <c r="C420" s="106"/>
      <c r="D420" s="106"/>
      <c r="E420" s="44" t="s">
        <v>17</v>
      </c>
      <c r="F420" s="45">
        <v>2</v>
      </c>
    </row>
    <row r="421" spans="1:6" ht="21.95" customHeight="1" x14ac:dyDescent="0.2">
      <c r="A421" s="67" t="s">
        <v>1217</v>
      </c>
      <c r="B421" s="106" t="s">
        <v>581</v>
      </c>
      <c r="C421" s="106"/>
      <c r="D421" s="106"/>
      <c r="E421" s="44" t="s">
        <v>17</v>
      </c>
      <c r="F421" s="45">
        <v>2</v>
      </c>
    </row>
    <row r="422" spans="1:6" ht="21.95" customHeight="1" x14ac:dyDescent="0.2">
      <c r="A422" s="67" t="s">
        <v>1218</v>
      </c>
      <c r="B422" s="106" t="s">
        <v>582</v>
      </c>
      <c r="C422" s="106"/>
      <c r="D422" s="106"/>
      <c r="E422" s="44" t="s">
        <v>17</v>
      </c>
      <c r="F422" s="45">
        <v>6</v>
      </c>
    </row>
    <row r="423" spans="1:6" ht="21.95" customHeight="1" x14ac:dyDescent="0.2">
      <c r="A423" s="67" t="s">
        <v>1219</v>
      </c>
      <c r="B423" s="106" t="s">
        <v>583</v>
      </c>
      <c r="C423" s="106"/>
      <c r="D423" s="106"/>
      <c r="E423" s="44" t="s">
        <v>17</v>
      </c>
      <c r="F423" s="45">
        <v>16</v>
      </c>
    </row>
    <row r="424" spans="1:6" ht="21.95" customHeight="1" x14ac:dyDescent="0.2">
      <c r="A424" s="67" t="s">
        <v>1220</v>
      </c>
      <c r="B424" s="106" t="s">
        <v>584</v>
      </c>
      <c r="C424" s="106"/>
      <c r="D424" s="106"/>
      <c r="E424" s="44" t="s">
        <v>17</v>
      </c>
      <c r="F424" s="45">
        <v>8</v>
      </c>
    </row>
    <row r="425" spans="1:6" ht="21.95" customHeight="1" x14ac:dyDescent="0.2">
      <c r="A425" s="67" t="s">
        <v>1221</v>
      </c>
      <c r="B425" s="106" t="s">
        <v>585</v>
      </c>
      <c r="C425" s="106"/>
      <c r="D425" s="106"/>
      <c r="E425" s="44" t="s">
        <v>17</v>
      </c>
      <c r="F425" s="45">
        <v>8</v>
      </c>
    </row>
    <row r="426" spans="1:6" ht="21.95" customHeight="1" x14ac:dyDescent="0.2">
      <c r="A426" s="67" t="s">
        <v>1222</v>
      </c>
      <c r="B426" s="106" t="s">
        <v>569</v>
      </c>
      <c r="C426" s="106"/>
      <c r="D426" s="106"/>
      <c r="E426" s="44" t="s">
        <v>173</v>
      </c>
      <c r="F426" s="45">
        <v>5</v>
      </c>
    </row>
    <row r="427" spans="1:6" ht="21.95" customHeight="1" x14ac:dyDescent="0.2">
      <c r="A427" s="67" t="s">
        <v>1223</v>
      </c>
      <c r="B427" s="106" t="s">
        <v>586</v>
      </c>
      <c r="C427" s="106"/>
      <c r="D427" s="106"/>
      <c r="E427" s="44" t="s">
        <v>173</v>
      </c>
      <c r="F427" s="45">
        <v>40</v>
      </c>
    </row>
    <row r="428" spans="1:6" ht="21.95" customHeight="1" x14ac:dyDescent="0.2">
      <c r="A428" s="67" t="s">
        <v>1224</v>
      </c>
      <c r="B428" s="106" t="s">
        <v>571</v>
      </c>
      <c r="C428" s="106"/>
      <c r="D428" s="106"/>
      <c r="E428" s="44" t="s">
        <v>173</v>
      </c>
      <c r="F428" s="45">
        <v>5</v>
      </c>
    </row>
    <row r="429" spans="1:6" ht="21.95" customHeight="1" x14ac:dyDescent="0.2">
      <c r="A429" s="67" t="s">
        <v>1225</v>
      </c>
      <c r="B429" s="106" t="s">
        <v>587</v>
      </c>
      <c r="C429" s="106"/>
      <c r="D429" s="106"/>
      <c r="E429" s="44" t="s">
        <v>17</v>
      </c>
      <c r="F429" s="45">
        <v>4</v>
      </c>
    </row>
    <row r="430" spans="1:6" ht="21.95" customHeight="1" x14ac:dyDescent="0.2">
      <c r="A430" s="67" t="s">
        <v>1226</v>
      </c>
      <c r="B430" s="106" t="s">
        <v>588</v>
      </c>
      <c r="C430" s="106"/>
      <c r="D430" s="106"/>
      <c r="E430" s="44" t="s">
        <v>17</v>
      </c>
      <c r="F430" s="45">
        <v>2</v>
      </c>
    </row>
    <row r="431" spans="1:6" ht="21.95" customHeight="1" x14ac:dyDescent="0.2">
      <c r="A431" s="67" t="s">
        <v>1227</v>
      </c>
      <c r="B431" s="106" t="s">
        <v>589</v>
      </c>
      <c r="C431" s="106"/>
      <c r="D431" s="106"/>
      <c r="E431" s="44" t="s">
        <v>17</v>
      </c>
      <c r="F431" s="45">
        <v>8</v>
      </c>
    </row>
    <row r="432" spans="1:6" ht="21.95" customHeight="1" x14ac:dyDescent="0.2">
      <c r="A432" s="67" t="s">
        <v>1228</v>
      </c>
      <c r="B432" s="106" t="s">
        <v>590</v>
      </c>
      <c r="C432" s="106"/>
      <c r="D432" s="106"/>
      <c r="E432" s="44" t="s">
        <v>17</v>
      </c>
      <c r="F432" s="45">
        <v>2</v>
      </c>
    </row>
    <row r="433" spans="1:6" ht="21.95" customHeight="1" x14ac:dyDescent="0.2">
      <c r="A433" s="67" t="s">
        <v>1229</v>
      </c>
      <c r="B433" s="106" t="s">
        <v>591</v>
      </c>
      <c r="C433" s="106"/>
      <c r="D433" s="106"/>
      <c r="E433" s="44" t="s">
        <v>17</v>
      </c>
      <c r="F433" s="45">
        <v>2</v>
      </c>
    </row>
    <row r="434" spans="1:6" ht="21.95" customHeight="1" x14ac:dyDescent="0.2">
      <c r="A434" s="67" t="s">
        <v>1230</v>
      </c>
      <c r="B434" s="106" t="s">
        <v>580</v>
      </c>
      <c r="C434" s="106"/>
      <c r="D434" s="106"/>
      <c r="E434" s="44" t="s">
        <v>17</v>
      </c>
      <c r="F434" s="45">
        <v>2</v>
      </c>
    </row>
    <row r="435" spans="1:6" ht="21.95" customHeight="1" x14ac:dyDescent="0.2">
      <c r="A435" s="67" t="s">
        <v>1231</v>
      </c>
      <c r="B435" s="106" t="s">
        <v>592</v>
      </c>
      <c r="C435" s="106"/>
      <c r="D435" s="106"/>
      <c r="E435" s="44" t="s">
        <v>17</v>
      </c>
      <c r="F435" s="45">
        <v>2</v>
      </c>
    </row>
    <row r="436" spans="1:6" ht="21.95" customHeight="1" x14ac:dyDescent="0.2">
      <c r="A436" s="67" t="s">
        <v>1232</v>
      </c>
      <c r="B436" s="106" t="s">
        <v>593</v>
      </c>
      <c r="C436" s="106"/>
      <c r="D436" s="106"/>
      <c r="E436" s="44" t="s">
        <v>17</v>
      </c>
      <c r="F436" s="45">
        <v>2</v>
      </c>
    </row>
    <row r="437" spans="1:6" ht="21.95" customHeight="1" x14ac:dyDescent="0.2">
      <c r="A437" s="67" t="s">
        <v>1233</v>
      </c>
      <c r="B437" s="106" t="s">
        <v>579</v>
      </c>
      <c r="C437" s="106"/>
      <c r="D437" s="106"/>
      <c r="E437" s="44" t="s">
        <v>17</v>
      </c>
      <c r="F437" s="45">
        <v>4</v>
      </c>
    </row>
    <row r="438" spans="1:6" ht="21.95" customHeight="1" x14ac:dyDescent="0.2">
      <c r="A438" s="67" t="s">
        <v>1234</v>
      </c>
      <c r="B438" s="106" t="s">
        <v>594</v>
      </c>
      <c r="C438" s="106"/>
      <c r="D438" s="106"/>
      <c r="E438" s="44" t="s">
        <v>17</v>
      </c>
      <c r="F438" s="45">
        <v>6</v>
      </c>
    </row>
    <row r="439" spans="1:6" ht="21.95" customHeight="1" x14ac:dyDescent="0.2">
      <c r="A439" s="67" t="s">
        <v>1235</v>
      </c>
      <c r="B439" s="106" t="s">
        <v>595</v>
      </c>
      <c r="C439" s="106"/>
      <c r="D439" s="106"/>
      <c r="E439" s="44" t="s">
        <v>17</v>
      </c>
      <c r="F439" s="45">
        <v>6</v>
      </c>
    </row>
    <row r="440" spans="1:6" ht="21.95" customHeight="1" x14ac:dyDescent="0.2">
      <c r="A440" s="67" t="s">
        <v>1236</v>
      </c>
      <c r="B440" s="106" t="s">
        <v>596</v>
      </c>
      <c r="C440" s="106"/>
      <c r="D440" s="106"/>
      <c r="E440" s="44" t="s">
        <v>17</v>
      </c>
      <c r="F440" s="45">
        <v>6</v>
      </c>
    </row>
    <row r="441" spans="1:6" ht="21.95" customHeight="1" x14ac:dyDescent="0.2">
      <c r="A441" s="67" t="s">
        <v>1237</v>
      </c>
      <c r="B441" s="106" t="s">
        <v>569</v>
      </c>
      <c r="C441" s="106"/>
      <c r="D441" s="106"/>
      <c r="E441" s="44" t="s">
        <v>173</v>
      </c>
      <c r="F441" s="45">
        <v>5</v>
      </c>
    </row>
    <row r="442" spans="1:6" ht="21.95" customHeight="1" x14ac:dyDescent="0.2">
      <c r="A442" s="67" t="s">
        <v>1238</v>
      </c>
      <c r="B442" s="106" t="s">
        <v>571</v>
      </c>
      <c r="C442" s="106"/>
      <c r="D442" s="106"/>
      <c r="E442" s="44" t="s">
        <v>173</v>
      </c>
      <c r="F442" s="45">
        <v>5</v>
      </c>
    </row>
    <row r="443" spans="1:6" ht="21.95" customHeight="1" x14ac:dyDescent="0.2">
      <c r="A443" s="67" t="s">
        <v>1239</v>
      </c>
      <c r="B443" s="106" t="s">
        <v>597</v>
      </c>
      <c r="C443" s="106"/>
      <c r="D443" s="106"/>
      <c r="E443" s="44" t="s">
        <v>173</v>
      </c>
      <c r="F443" s="45">
        <v>30</v>
      </c>
    </row>
    <row r="444" spans="1:6" ht="21.95" customHeight="1" x14ac:dyDescent="0.2">
      <c r="A444" s="67" t="s">
        <v>1240</v>
      </c>
      <c r="B444" s="106" t="s">
        <v>598</v>
      </c>
      <c r="C444" s="106"/>
      <c r="D444" s="106"/>
      <c r="E444" s="44" t="s">
        <v>17</v>
      </c>
      <c r="F444" s="45">
        <v>2</v>
      </c>
    </row>
    <row r="445" spans="1:6" ht="21.95" customHeight="1" x14ac:dyDescent="0.2">
      <c r="A445" s="67" t="s">
        <v>1241</v>
      </c>
      <c r="B445" s="106" t="s">
        <v>599</v>
      </c>
      <c r="C445" s="106"/>
      <c r="D445" s="106"/>
      <c r="E445" s="44" t="s">
        <v>17</v>
      </c>
      <c r="F445" s="45">
        <v>1</v>
      </c>
    </row>
    <row r="446" spans="1:6" ht="21.95" customHeight="1" x14ac:dyDescent="0.2">
      <c r="A446" s="67" t="s">
        <v>1242</v>
      </c>
      <c r="B446" s="106" t="s">
        <v>589</v>
      </c>
      <c r="C446" s="106"/>
      <c r="D446" s="106"/>
      <c r="E446" s="44" t="s">
        <v>17</v>
      </c>
      <c r="F446" s="45">
        <v>5</v>
      </c>
    </row>
    <row r="447" spans="1:6" ht="21.95" customHeight="1" x14ac:dyDescent="0.2">
      <c r="A447" s="67" t="s">
        <v>1243</v>
      </c>
      <c r="B447" s="106" t="s">
        <v>600</v>
      </c>
      <c r="C447" s="106"/>
      <c r="D447" s="106"/>
      <c r="E447" s="44" t="s">
        <v>17</v>
      </c>
      <c r="F447" s="45">
        <v>2</v>
      </c>
    </row>
    <row r="448" spans="1:6" ht="21.95" customHeight="1" x14ac:dyDescent="0.2">
      <c r="A448" s="67" t="s">
        <v>1244</v>
      </c>
      <c r="B448" s="106" t="s">
        <v>591</v>
      </c>
      <c r="C448" s="106"/>
      <c r="D448" s="106"/>
      <c r="E448" s="44" t="s">
        <v>17</v>
      </c>
      <c r="F448" s="45">
        <v>1</v>
      </c>
    </row>
    <row r="449" spans="1:6" ht="21.95" customHeight="1" x14ac:dyDescent="0.2">
      <c r="A449" s="67" t="s">
        <v>1245</v>
      </c>
      <c r="B449" s="106" t="s">
        <v>579</v>
      </c>
      <c r="C449" s="106"/>
      <c r="D449" s="106"/>
      <c r="E449" s="44" t="s">
        <v>17</v>
      </c>
      <c r="F449" s="45">
        <v>4</v>
      </c>
    </row>
    <row r="450" spans="1:6" ht="21.95" customHeight="1" x14ac:dyDescent="0.2">
      <c r="A450" s="67" t="s">
        <v>1246</v>
      </c>
      <c r="B450" s="106" t="s">
        <v>601</v>
      </c>
      <c r="C450" s="106"/>
      <c r="D450" s="106"/>
      <c r="E450" s="44" t="s">
        <v>17</v>
      </c>
      <c r="F450" s="45">
        <v>3</v>
      </c>
    </row>
    <row r="451" spans="1:6" ht="21.95" customHeight="1" x14ac:dyDescent="0.2">
      <c r="A451" s="67" t="s">
        <v>1247</v>
      </c>
      <c r="B451" s="106" t="s">
        <v>594</v>
      </c>
      <c r="C451" s="106"/>
      <c r="D451" s="106"/>
      <c r="E451" s="44" t="s">
        <v>17</v>
      </c>
      <c r="F451" s="45">
        <v>3</v>
      </c>
    </row>
    <row r="452" spans="1:6" ht="21.95" customHeight="1" x14ac:dyDescent="0.2">
      <c r="A452" s="67" t="s">
        <v>1248</v>
      </c>
      <c r="B452" s="106" t="s">
        <v>595</v>
      </c>
      <c r="C452" s="106"/>
      <c r="D452" s="106"/>
      <c r="E452" s="44" t="s">
        <v>17</v>
      </c>
      <c r="F452" s="45">
        <v>4</v>
      </c>
    </row>
    <row r="453" spans="1:6" ht="21.95" customHeight="1" x14ac:dyDescent="0.2">
      <c r="A453" s="67" t="s">
        <v>1249</v>
      </c>
      <c r="B453" s="106" t="s">
        <v>596</v>
      </c>
      <c r="C453" s="106"/>
      <c r="D453" s="106"/>
      <c r="E453" s="44" t="s">
        <v>17</v>
      </c>
      <c r="F453" s="45">
        <v>4</v>
      </c>
    </row>
    <row r="454" spans="1:6" ht="21.95" customHeight="1" x14ac:dyDescent="0.2">
      <c r="A454" s="67" t="s">
        <v>1250</v>
      </c>
      <c r="B454" s="106" t="s">
        <v>602</v>
      </c>
      <c r="C454" s="106"/>
      <c r="D454" s="106"/>
      <c r="E454" s="44" t="s">
        <v>173</v>
      </c>
      <c r="F454" s="45">
        <v>30</v>
      </c>
    </row>
    <row r="455" spans="1:6" ht="21.95" customHeight="1" x14ac:dyDescent="0.2">
      <c r="A455" s="67" t="s">
        <v>1251</v>
      </c>
      <c r="B455" s="106" t="s">
        <v>603</v>
      </c>
      <c r="C455" s="106"/>
      <c r="D455" s="106"/>
      <c r="E455" s="44" t="s">
        <v>173</v>
      </c>
      <c r="F455" s="45">
        <v>5</v>
      </c>
    </row>
    <row r="456" spans="1:6" ht="21.95" customHeight="1" x14ac:dyDescent="0.2">
      <c r="A456" s="67" t="s">
        <v>1252</v>
      </c>
      <c r="B456" s="106" t="s">
        <v>604</v>
      </c>
      <c r="C456" s="106"/>
      <c r="D456" s="106"/>
      <c r="E456" s="44" t="s">
        <v>173</v>
      </c>
      <c r="F456" s="45">
        <v>5</v>
      </c>
    </row>
    <row r="457" spans="1:6" ht="21.95" customHeight="1" x14ac:dyDescent="0.2">
      <c r="A457" s="67" t="s">
        <v>1253</v>
      </c>
      <c r="B457" s="106" t="s">
        <v>598</v>
      </c>
      <c r="C457" s="106"/>
      <c r="D457" s="106"/>
      <c r="E457" s="44" t="s">
        <v>17</v>
      </c>
      <c r="F457" s="45">
        <v>2</v>
      </c>
    </row>
    <row r="458" spans="1:6" ht="21.95" customHeight="1" x14ac:dyDescent="0.2">
      <c r="A458" s="67" t="s">
        <v>1254</v>
      </c>
      <c r="B458" s="106" t="s">
        <v>599</v>
      </c>
      <c r="C458" s="106"/>
      <c r="D458" s="106"/>
      <c r="E458" s="44" t="s">
        <v>17</v>
      </c>
      <c r="F458" s="45">
        <v>1</v>
      </c>
    </row>
    <row r="459" spans="1:6" ht="21.95" customHeight="1" x14ac:dyDescent="0.2">
      <c r="A459" s="67" t="s">
        <v>1255</v>
      </c>
      <c r="B459" s="106" t="s">
        <v>589</v>
      </c>
      <c r="C459" s="106"/>
      <c r="D459" s="106"/>
      <c r="E459" s="44" t="s">
        <v>17</v>
      </c>
      <c r="F459" s="45">
        <v>5</v>
      </c>
    </row>
    <row r="460" spans="1:6" ht="21.95" customHeight="1" x14ac:dyDescent="0.2">
      <c r="A460" s="67" t="s">
        <v>1256</v>
      </c>
      <c r="B460" s="106" t="s">
        <v>600</v>
      </c>
      <c r="C460" s="106"/>
      <c r="D460" s="106"/>
      <c r="E460" s="44" t="s">
        <v>17</v>
      </c>
      <c r="F460" s="45">
        <v>2</v>
      </c>
    </row>
    <row r="461" spans="1:6" ht="21.95" customHeight="1" x14ac:dyDescent="0.2">
      <c r="A461" s="67" t="s">
        <v>1257</v>
      </c>
      <c r="B461" s="106" t="s">
        <v>591</v>
      </c>
      <c r="C461" s="106"/>
      <c r="D461" s="106"/>
      <c r="E461" s="44" t="s">
        <v>17</v>
      </c>
      <c r="F461" s="45">
        <v>1</v>
      </c>
    </row>
    <row r="462" spans="1:6" ht="21.95" customHeight="1" x14ac:dyDescent="0.2">
      <c r="A462" s="67" t="s">
        <v>1258</v>
      </c>
      <c r="B462" s="106" t="s">
        <v>601</v>
      </c>
      <c r="C462" s="106"/>
      <c r="D462" s="106"/>
      <c r="E462" s="44" t="s">
        <v>17</v>
      </c>
      <c r="F462" s="45">
        <v>3</v>
      </c>
    </row>
    <row r="463" spans="1:6" ht="21.95" customHeight="1" x14ac:dyDescent="0.2">
      <c r="A463" s="67" t="s">
        <v>1259</v>
      </c>
      <c r="B463" s="106" t="s">
        <v>579</v>
      </c>
      <c r="C463" s="106"/>
      <c r="D463" s="106"/>
      <c r="E463" s="44" t="s">
        <v>17</v>
      </c>
      <c r="F463" s="45">
        <v>4</v>
      </c>
    </row>
    <row r="464" spans="1:6" ht="21.95" customHeight="1" x14ac:dyDescent="0.2">
      <c r="A464" s="67" t="s">
        <v>1260</v>
      </c>
      <c r="B464" s="106" t="s">
        <v>594</v>
      </c>
      <c r="C464" s="106"/>
      <c r="D464" s="106"/>
      <c r="E464" s="44" t="s">
        <v>17</v>
      </c>
      <c r="F464" s="45">
        <v>3</v>
      </c>
    </row>
    <row r="465" spans="1:6" ht="21.95" customHeight="1" x14ac:dyDescent="0.2">
      <c r="A465" s="67" t="s">
        <v>1261</v>
      </c>
      <c r="B465" s="106" t="s">
        <v>595</v>
      </c>
      <c r="C465" s="106"/>
      <c r="D465" s="106"/>
      <c r="E465" s="44" t="s">
        <v>17</v>
      </c>
      <c r="F465" s="45">
        <v>4</v>
      </c>
    </row>
    <row r="466" spans="1:6" ht="21.95" customHeight="1" x14ac:dyDescent="0.2">
      <c r="A466" s="67" t="s">
        <v>1262</v>
      </c>
      <c r="B466" s="106" t="s">
        <v>596</v>
      </c>
      <c r="C466" s="106"/>
      <c r="D466" s="106"/>
      <c r="E466" s="44" t="s">
        <v>17</v>
      </c>
      <c r="F466" s="45">
        <v>4</v>
      </c>
    </row>
    <row r="467" spans="1:6" ht="21.95" customHeight="1" x14ac:dyDescent="0.2">
      <c r="A467" s="105" t="s">
        <v>605</v>
      </c>
      <c r="B467" s="105"/>
      <c r="C467" s="105"/>
      <c r="D467" s="105"/>
      <c r="E467" s="105"/>
      <c r="F467" s="105"/>
    </row>
    <row r="468" spans="1:6" ht="21.95" customHeight="1" x14ac:dyDescent="0.2">
      <c r="A468" s="67" t="s">
        <v>1263</v>
      </c>
      <c r="B468" s="63" t="s">
        <v>606</v>
      </c>
      <c r="C468" s="63"/>
      <c r="D468" s="63"/>
      <c r="E468" s="64" t="s">
        <v>62</v>
      </c>
      <c r="F468" s="64">
        <v>28</v>
      </c>
    </row>
    <row r="469" spans="1:6" ht="21.95" customHeight="1" x14ac:dyDescent="0.2">
      <c r="A469" s="67" t="s">
        <v>1264</v>
      </c>
      <c r="B469" s="63" t="s">
        <v>607</v>
      </c>
      <c r="C469" s="63"/>
      <c r="D469" s="63"/>
      <c r="E469" s="64" t="s">
        <v>62</v>
      </c>
      <c r="F469" s="64">
        <v>28</v>
      </c>
    </row>
    <row r="470" spans="1:6" ht="21.95" customHeight="1" x14ac:dyDescent="0.2">
      <c r="A470" s="67" t="s">
        <v>1265</v>
      </c>
      <c r="B470" s="63" t="s">
        <v>608</v>
      </c>
      <c r="C470" s="63"/>
      <c r="D470" s="63"/>
      <c r="E470" s="64" t="s">
        <v>62</v>
      </c>
      <c r="F470" s="64">
        <v>1</v>
      </c>
    </row>
    <row r="471" spans="1:6" ht="21.95" customHeight="1" x14ac:dyDescent="0.2">
      <c r="A471" s="67" t="s">
        <v>1266</v>
      </c>
      <c r="B471" s="63" t="s">
        <v>609</v>
      </c>
      <c r="C471" s="63"/>
      <c r="D471" s="63"/>
      <c r="E471" s="64" t="s">
        <v>62</v>
      </c>
      <c r="F471" s="64">
        <v>18</v>
      </c>
    </row>
    <row r="472" spans="1:6" ht="21.95" customHeight="1" x14ac:dyDescent="0.2">
      <c r="A472" s="67" t="s">
        <v>1267</v>
      </c>
      <c r="B472" s="63" t="s">
        <v>610</v>
      </c>
      <c r="C472" s="63"/>
      <c r="D472" s="63"/>
      <c r="E472" s="64" t="s">
        <v>62</v>
      </c>
      <c r="F472" s="64">
        <v>29</v>
      </c>
    </row>
    <row r="473" spans="1:6" ht="21.95" customHeight="1" x14ac:dyDescent="0.2">
      <c r="A473" s="67" t="s">
        <v>1268</v>
      </c>
      <c r="B473" s="63" t="s">
        <v>611</v>
      </c>
      <c r="C473" s="63"/>
      <c r="D473" s="63"/>
      <c r="E473" s="64" t="s">
        <v>62</v>
      </c>
      <c r="F473" s="64">
        <v>1</v>
      </c>
    </row>
    <row r="474" spans="1:6" ht="21.95" customHeight="1" x14ac:dyDescent="0.2">
      <c r="A474" s="67" t="s">
        <v>1269</v>
      </c>
      <c r="B474" s="63" t="s">
        <v>612</v>
      </c>
      <c r="C474" s="63"/>
      <c r="D474" s="63"/>
      <c r="E474" s="64" t="s">
        <v>613</v>
      </c>
      <c r="F474" s="64">
        <v>158</v>
      </c>
    </row>
    <row r="475" spans="1:6" ht="21.95" customHeight="1" x14ac:dyDescent="0.2">
      <c r="A475" s="67" t="s">
        <v>1270</v>
      </c>
      <c r="B475" s="63" t="s">
        <v>614</v>
      </c>
      <c r="C475" s="63"/>
      <c r="D475" s="63"/>
      <c r="E475" s="64" t="s">
        <v>62</v>
      </c>
      <c r="F475" s="64">
        <v>105</v>
      </c>
    </row>
    <row r="476" spans="1:6" ht="21.95" customHeight="1" x14ac:dyDescent="0.2">
      <c r="A476" s="67" t="s">
        <v>1271</v>
      </c>
      <c r="B476" s="63" t="s">
        <v>615</v>
      </c>
      <c r="C476" s="63"/>
      <c r="D476" s="63"/>
      <c r="E476" s="64" t="s">
        <v>240</v>
      </c>
      <c r="F476" s="64">
        <v>2.1</v>
      </c>
    </row>
    <row r="477" spans="1:6" ht="21.95" customHeight="1" x14ac:dyDescent="0.2">
      <c r="A477" s="67" t="s">
        <v>1272</v>
      </c>
      <c r="B477" s="63" t="s">
        <v>616</v>
      </c>
      <c r="C477" s="63"/>
      <c r="D477" s="63"/>
      <c r="E477" s="64" t="s">
        <v>62</v>
      </c>
      <c r="F477" s="64">
        <v>105</v>
      </c>
    </row>
    <row r="478" spans="1:6" ht="21.95" customHeight="1" x14ac:dyDescent="0.2">
      <c r="A478" s="67" t="s">
        <v>1273</v>
      </c>
      <c r="B478" s="63" t="s">
        <v>617</v>
      </c>
      <c r="C478" s="63"/>
      <c r="D478" s="63"/>
      <c r="E478" s="64" t="s">
        <v>173</v>
      </c>
      <c r="F478" s="64">
        <v>200</v>
      </c>
    </row>
    <row r="479" spans="1:6" ht="21.95" customHeight="1" x14ac:dyDescent="0.2">
      <c r="A479" s="67" t="s">
        <v>1274</v>
      </c>
      <c r="B479" s="63" t="s">
        <v>618</v>
      </c>
      <c r="C479" s="63"/>
      <c r="D479" s="63"/>
      <c r="E479" s="64" t="s">
        <v>62</v>
      </c>
      <c r="F479" s="64">
        <v>174</v>
      </c>
    </row>
    <row r="480" spans="1:6" ht="21.95" customHeight="1" x14ac:dyDescent="0.2">
      <c r="A480" s="67" t="s">
        <v>1275</v>
      </c>
      <c r="B480" s="63" t="s">
        <v>619</v>
      </c>
      <c r="C480" s="63"/>
      <c r="D480" s="63"/>
      <c r="E480" s="64" t="s">
        <v>62</v>
      </c>
      <c r="F480" s="64">
        <v>24</v>
      </c>
    </row>
    <row r="481" spans="1:6" ht="21.95" customHeight="1" x14ac:dyDescent="0.2">
      <c r="A481" s="67" t="s">
        <v>1276</v>
      </c>
      <c r="B481" s="63" t="s">
        <v>620</v>
      </c>
      <c r="C481" s="63"/>
      <c r="D481" s="63"/>
      <c r="E481" s="64" t="s">
        <v>62</v>
      </c>
      <c r="F481" s="64">
        <v>398</v>
      </c>
    </row>
    <row r="482" spans="1:6" ht="21.95" customHeight="1" x14ac:dyDescent="0.2">
      <c r="A482" s="67" t="s">
        <v>1277</v>
      </c>
      <c r="B482" s="63" t="s">
        <v>621</v>
      </c>
      <c r="C482" s="63"/>
      <c r="D482" s="63"/>
      <c r="E482" s="64" t="s">
        <v>173</v>
      </c>
      <c r="F482" s="64">
        <v>200</v>
      </c>
    </row>
    <row r="483" spans="1:6" ht="21.95" customHeight="1" x14ac:dyDescent="0.2">
      <c r="A483" s="67" t="s">
        <v>1278</v>
      </c>
      <c r="B483" s="63" t="s">
        <v>622</v>
      </c>
      <c r="C483" s="63"/>
      <c r="D483" s="63"/>
      <c r="E483" s="64" t="s">
        <v>62</v>
      </c>
      <c r="F483" s="64">
        <v>24</v>
      </c>
    </row>
    <row r="484" spans="1:6" ht="21.95" customHeight="1" x14ac:dyDescent="0.2">
      <c r="A484" s="67" t="s">
        <v>1279</v>
      </c>
      <c r="B484" s="63" t="s">
        <v>623</v>
      </c>
      <c r="C484" s="63"/>
      <c r="D484" s="63"/>
      <c r="E484" s="64" t="s">
        <v>62</v>
      </c>
      <c r="F484" s="64">
        <v>24</v>
      </c>
    </row>
    <row r="485" spans="1:6" ht="21.95" customHeight="1" x14ac:dyDescent="0.2">
      <c r="A485" s="67" t="s">
        <v>1280</v>
      </c>
      <c r="B485" s="63" t="s">
        <v>624</v>
      </c>
      <c r="C485" s="63"/>
      <c r="D485" s="63"/>
      <c r="E485" s="64" t="s">
        <v>62</v>
      </c>
      <c r="F485" s="64">
        <v>2</v>
      </c>
    </row>
    <row r="486" spans="1:6" ht="21.95" customHeight="1" x14ac:dyDescent="0.2">
      <c r="A486" s="67" t="s">
        <v>1281</v>
      </c>
      <c r="B486" s="63" t="s">
        <v>625</v>
      </c>
      <c r="C486" s="63"/>
      <c r="D486" s="63"/>
      <c r="E486" s="64" t="s">
        <v>62</v>
      </c>
      <c r="F486" s="64">
        <v>8</v>
      </c>
    </row>
    <row r="487" spans="1:6" ht="21.95" customHeight="1" x14ac:dyDescent="0.2">
      <c r="A487" s="67" t="s">
        <v>1282</v>
      </c>
      <c r="B487" s="63" t="s">
        <v>626</v>
      </c>
      <c r="C487" s="63"/>
      <c r="D487" s="63"/>
      <c r="E487" s="64" t="s">
        <v>62</v>
      </c>
      <c r="F487" s="64">
        <v>112</v>
      </c>
    </row>
    <row r="488" spans="1:6" ht="21.95" customHeight="1" x14ac:dyDescent="0.2">
      <c r="A488" s="67" t="s">
        <v>1283</v>
      </c>
      <c r="B488" s="63" t="s">
        <v>627</v>
      </c>
      <c r="C488" s="63"/>
      <c r="D488" s="63"/>
      <c r="E488" s="64" t="s">
        <v>173</v>
      </c>
      <c r="F488" s="64">
        <v>200</v>
      </c>
    </row>
    <row r="489" spans="1:6" ht="21.95" customHeight="1" x14ac:dyDescent="0.2">
      <c r="A489" s="67" t="s">
        <v>1284</v>
      </c>
      <c r="B489" s="63" t="s">
        <v>628</v>
      </c>
      <c r="C489" s="63"/>
      <c r="D489" s="63"/>
      <c r="E489" s="64" t="s">
        <v>62</v>
      </c>
      <c r="F489" s="64">
        <v>20</v>
      </c>
    </row>
    <row r="490" spans="1:6" ht="21.95" customHeight="1" x14ac:dyDescent="0.2">
      <c r="A490" s="67" t="s">
        <v>1285</v>
      </c>
      <c r="B490" s="63" t="s">
        <v>629</v>
      </c>
      <c r="C490" s="63"/>
      <c r="D490" s="63"/>
      <c r="E490" s="64" t="s">
        <v>62</v>
      </c>
      <c r="F490" s="64">
        <v>32</v>
      </c>
    </row>
    <row r="491" spans="1:6" ht="21.95" customHeight="1" x14ac:dyDescent="0.2">
      <c r="A491" s="67" t="s">
        <v>1286</v>
      </c>
      <c r="B491" s="63" t="s">
        <v>630</v>
      </c>
      <c r="C491" s="63"/>
      <c r="D491" s="63"/>
      <c r="E491" s="64" t="s">
        <v>62</v>
      </c>
      <c r="F491" s="64">
        <v>20</v>
      </c>
    </row>
    <row r="492" spans="1:6" ht="21.95" customHeight="1" x14ac:dyDescent="0.2">
      <c r="A492" s="67" t="s">
        <v>1287</v>
      </c>
      <c r="B492" s="63" t="s">
        <v>631</v>
      </c>
      <c r="C492" s="63"/>
      <c r="D492" s="63"/>
      <c r="E492" s="64" t="s">
        <v>62</v>
      </c>
      <c r="F492" s="64">
        <v>142</v>
      </c>
    </row>
    <row r="493" spans="1:6" ht="21.95" customHeight="1" x14ac:dyDescent="0.2">
      <c r="A493" s="67" t="s">
        <v>1288</v>
      </c>
      <c r="B493" s="63" t="s">
        <v>632</v>
      </c>
      <c r="C493" s="63"/>
      <c r="D493" s="63"/>
      <c r="E493" s="64" t="s">
        <v>173</v>
      </c>
      <c r="F493" s="64">
        <v>200</v>
      </c>
    </row>
    <row r="494" spans="1:6" ht="21.95" customHeight="1" x14ac:dyDescent="0.2">
      <c r="A494" s="67" t="s">
        <v>1289</v>
      </c>
      <c r="B494" s="63" t="s">
        <v>633</v>
      </c>
      <c r="C494" s="63"/>
      <c r="D494" s="63"/>
      <c r="E494" s="64" t="s">
        <v>62</v>
      </c>
      <c r="F494" s="64">
        <v>52</v>
      </c>
    </row>
    <row r="495" spans="1:6" ht="21.95" customHeight="1" x14ac:dyDescent="0.2">
      <c r="A495" s="67" t="s">
        <v>1290</v>
      </c>
      <c r="B495" s="63" t="s">
        <v>634</v>
      </c>
      <c r="C495" s="63"/>
      <c r="D495" s="63"/>
      <c r="E495" s="64" t="s">
        <v>62</v>
      </c>
      <c r="F495" s="64">
        <v>6</v>
      </c>
    </row>
    <row r="496" spans="1:6" ht="21.95" customHeight="1" x14ac:dyDescent="0.2">
      <c r="A496" s="67" t="s">
        <v>1291</v>
      </c>
      <c r="B496" s="63" t="s">
        <v>635</v>
      </c>
      <c r="C496" s="63"/>
      <c r="D496" s="63"/>
      <c r="E496" s="64" t="s">
        <v>62</v>
      </c>
      <c r="F496" s="64">
        <v>2</v>
      </c>
    </row>
    <row r="497" spans="1:6" ht="21.95" customHeight="1" x14ac:dyDescent="0.2">
      <c r="A497" s="67" t="s">
        <v>1292</v>
      </c>
      <c r="B497" s="63" t="s">
        <v>636</v>
      </c>
      <c r="C497" s="63"/>
      <c r="D497" s="63"/>
      <c r="E497" s="64" t="s">
        <v>62</v>
      </c>
      <c r="F497" s="64">
        <v>14</v>
      </c>
    </row>
    <row r="498" spans="1:6" ht="21.95" customHeight="1" x14ac:dyDescent="0.2">
      <c r="A498" s="67" t="s">
        <v>1293</v>
      </c>
      <c r="B498" s="63" t="s">
        <v>637</v>
      </c>
      <c r="C498" s="63"/>
      <c r="D498" s="63"/>
      <c r="E498" s="64" t="s">
        <v>62</v>
      </c>
      <c r="F498" s="64">
        <v>36</v>
      </c>
    </row>
    <row r="499" spans="1:6" ht="21.95" customHeight="1" x14ac:dyDescent="0.2">
      <c r="A499" s="67" t="s">
        <v>1294</v>
      </c>
      <c r="B499" s="63" t="s">
        <v>638</v>
      </c>
      <c r="C499" s="63"/>
      <c r="D499" s="63"/>
      <c r="E499" s="64" t="s">
        <v>62</v>
      </c>
      <c r="F499" s="64">
        <v>212</v>
      </c>
    </row>
    <row r="500" spans="1:6" ht="21.95" customHeight="1" x14ac:dyDescent="0.2">
      <c r="A500" s="67" t="s">
        <v>1295</v>
      </c>
      <c r="B500" s="63" t="s">
        <v>639</v>
      </c>
      <c r="C500" s="63"/>
      <c r="D500" s="63"/>
      <c r="E500" s="64" t="s">
        <v>62</v>
      </c>
      <c r="F500" s="64">
        <v>36</v>
      </c>
    </row>
    <row r="501" spans="1:6" ht="21.95" customHeight="1" x14ac:dyDescent="0.2">
      <c r="A501" s="67" t="s">
        <v>1296</v>
      </c>
      <c r="B501" s="63" t="s">
        <v>640</v>
      </c>
      <c r="C501" s="63"/>
      <c r="D501" s="63"/>
      <c r="E501" s="64" t="s">
        <v>62</v>
      </c>
      <c r="F501" s="64">
        <v>48</v>
      </c>
    </row>
    <row r="502" spans="1:6" ht="21.95" customHeight="1" x14ac:dyDescent="0.2">
      <c r="A502" s="67" t="s">
        <v>1297</v>
      </c>
      <c r="B502" s="63" t="s">
        <v>641</v>
      </c>
      <c r="C502" s="63"/>
      <c r="D502" s="63"/>
      <c r="E502" s="64" t="s">
        <v>173</v>
      </c>
      <c r="F502" s="64">
        <v>120.95</v>
      </c>
    </row>
    <row r="503" spans="1:6" ht="21.95" customHeight="1" x14ac:dyDescent="0.2">
      <c r="A503" s="67" t="s">
        <v>1298</v>
      </c>
      <c r="B503" s="63" t="s">
        <v>530</v>
      </c>
      <c r="C503" s="63"/>
      <c r="D503" s="63"/>
      <c r="E503" s="64" t="s">
        <v>17</v>
      </c>
      <c r="F503" s="64">
        <v>1</v>
      </c>
    </row>
    <row r="504" spans="1:6" ht="21.95" customHeight="1" x14ac:dyDescent="0.2">
      <c r="A504" s="67" t="s">
        <v>1299</v>
      </c>
      <c r="B504" s="63" t="s">
        <v>642</v>
      </c>
      <c r="C504" s="63"/>
      <c r="D504" s="63"/>
      <c r="E504" s="64" t="s">
        <v>17</v>
      </c>
      <c r="F504" s="64">
        <v>10</v>
      </c>
    </row>
    <row r="505" spans="1:6" ht="21.95" customHeight="1" x14ac:dyDescent="0.2">
      <c r="A505" s="67" t="s">
        <v>1300</v>
      </c>
      <c r="B505" s="63" t="s">
        <v>643</v>
      </c>
      <c r="C505" s="63"/>
      <c r="D505" s="63"/>
      <c r="E505" s="64" t="s">
        <v>62</v>
      </c>
      <c r="F505" s="64">
        <v>18</v>
      </c>
    </row>
    <row r="506" spans="1:6" ht="21.95" customHeight="1" x14ac:dyDescent="0.2">
      <c r="A506" s="67" t="s">
        <v>1301</v>
      </c>
      <c r="B506" s="63" t="s">
        <v>528</v>
      </c>
      <c r="C506" s="63"/>
      <c r="D506" s="63"/>
      <c r="E506" s="64" t="s">
        <v>17</v>
      </c>
      <c r="F506" s="64">
        <v>8</v>
      </c>
    </row>
    <row r="507" spans="1:6" ht="21.95" customHeight="1" x14ac:dyDescent="0.2">
      <c r="A507" s="67" t="s">
        <v>1302</v>
      </c>
      <c r="B507" s="63" t="s">
        <v>527</v>
      </c>
      <c r="C507" s="63"/>
      <c r="D507" s="63"/>
      <c r="E507" s="64" t="s">
        <v>17</v>
      </c>
      <c r="F507" s="64">
        <v>8</v>
      </c>
    </row>
    <row r="508" spans="1:6" ht="21.95" customHeight="1" x14ac:dyDescent="0.2">
      <c r="A508" s="67" t="s">
        <v>1303</v>
      </c>
      <c r="B508" s="63" t="s">
        <v>644</v>
      </c>
      <c r="C508" s="63"/>
      <c r="D508" s="63"/>
      <c r="E508" s="64" t="s">
        <v>173</v>
      </c>
      <c r="F508" s="64">
        <v>177.32499999999999</v>
      </c>
    </row>
    <row r="509" spans="1:6" ht="21.95" customHeight="1" x14ac:dyDescent="0.2">
      <c r="A509" s="67" t="s">
        <v>1304</v>
      </c>
      <c r="B509" s="63" t="s">
        <v>645</v>
      </c>
      <c r="C509" s="63"/>
      <c r="D509" s="63"/>
      <c r="E509" s="64" t="s">
        <v>17</v>
      </c>
      <c r="F509" s="64">
        <v>20</v>
      </c>
    </row>
    <row r="510" spans="1:6" ht="21.95" customHeight="1" x14ac:dyDescent="0.2">
      <c r="A510" s="67" t="s">
        <v>1305</v>
      </c>
      <c r="B510" s="63" t="s">
        <v>646</v>
      </c>
      <c r="C510" s="63"/>
      <c r="D510" s="63"/>
      <c r="E510" s="64" t="s">
        <v>17</v>
      </c>
      <c r="F510" s="64">
        <v>2</v>
      </c>
    </row>
    <row r="511" spans="1:6" ht="21.95" customHeight="1" x14ac:dyDescent="0.2">
      <c r="A511" s="67" t="s">
        <v>1306</v>
      </c>
      <c r="B511" s="63" t="s">
        <v>647</v>
      </c>
      <c r="C511" s="63"/>
      <c r="D511" s="63"/>
      <c r="E511" s="64" t="s">
        <v>62</v>
      </c>
      <c r="F511" s="64">
        <v>8</v>
      </c>
    </row>
    <row r="512" spans="1:6" ht="21.95" customHeight="1" x14ac:dyDescent="0.2">
      <c r="A512" s="67" t="s">
        <v>1307</v>
      </c>
      <c r="B512" s="63" t="s">
        <v>525</v>
      </c>
      <c r="C512" s="63"/>
      <c r="D512" s="63"/>
      <c r="E512" s="64" t="s">
        <v>17</v>
      </c>
      <c r="F512" s="64">
        <v>6</v>
      </c>
    </row>
    <row r="513" spans="1:6" ht="21.95" customHeight="1" x14ac:dyDescent="0.2">
      <c r="A513" s="67" t="s">
        <v>1308</v>
      </c>
      <c r="B513" s="63" t="s">
        <v>526</v>
      </c>
      <c r="C513" s="63"/>
      <c r="D513" s="63"/>
      <c r="E513" s="64" t="s">
        <v>17</v>
      </c>
      <c r="F513" s="64">
        <v>4</v>
      </c>
    </row>
    <row r="514" spans="1:6" ht="21.95" customHeight="1" x14ac:dyDescent="0.2">
      <c r="A514" s="67" t="s">
        <v>1309</v>
      </c>
      <c r="B514" s="63" t="s">
        <v>648</v>
      </c>
      <c r="C514" s="63"/>
      <c r="D514" s="63"/>
      <c r="E514" s="64" t="s">
        <v>173</v>
      </c>
      <c r="F514" s="64">
        <v>51.25</v>
      </c>
    </row>
    <row r="515" spans="1:6" ht="21.95" customHeight="1" x14ac:dyDescent="0.2">
      <c r="A515" s="67" t="s">
        <v>1310</v>
      </c>
      <c r="B515" s="63" t="s">
        <v>649</v>
      </c>
      <c r="C515" s="63"/>
      <c r="D515" s="63"/>
      <c r="E515" s="64" t="s">
        <v>302</v>
      </c>
      <c r="F515" s="64">
        <v>0.6</v>
      </c>
    </row>
    <row r="516" spans="1:6" ht="21.95" customHeight="1" x14ac:dyDescent="0.2">
      <c r="A516" s="67" t="s">
        <v>1311</v>
      </c>
      <c r="B516" s="63" t="s">
        <v>650</v>
      </c>
      <c r="C516" s="63"/>
      <c r="D516" s="63"/>
      <c r="E516" s="64" t="s">
        <v>17</v>
      </c>
      <c r="F516" s="64">
        <v>5</v>
      </c>
    </row>
    <row r="517" spans="1:6" ht="21.95" customHeight="1" x14ac:dyDescent="0.2">
      <c r="A517" s="67" t="s">
        <v>1312</v>
      </c>
      <c r="B517" s="63" t="s">
        <v>651</v>
      </c>
      <c r="C517" s="63"/>
      <c r="D517" s="63"/>
      <c r="E517" s="64" t="s">
        <v>173</v>
      </c>
      <c r="F517" s="64">
        <v>82</v>
      </c>
    </row>
    <row r="518" spans="1:6" ht="21.95" customHeight="1" x14ac:dyDescent="0.2">
      <c r="A518" s="67" t="s">
        <v>1313</v>
      </c>
      <c r="B518" s="63" t="s">
        <v>652</v>
      </c>
      <c r="C518" s="63"/>
      <c r="D518" s="63"/>
      <c r="E518" s="64" t="s">
        <v>173</v>
      </c>
      <c r="F518" s="64">
        <v>4.0999999999999996</v>
      </c>
    </row>
    <row r="519" spans="1:6" ht="21.95" customHeight="1" x14ac:dyDescent="0.2">
      <c r="A519" s="67" t="s">
        <v>1314</v>
      </c>
      <c r="B519" s="63" t="s">
        <v>653</v>
      </c>
      <c r="C519" s="63"/>
      <c r="D519" s="63"/>
      <c r="E519" s="64" t="s">
        <v>62</v>
      </c>
      <c r="F519" s="64">
        <v>4</v>
      </c>
    </row>
    <row r="520" spans="1:6" ht="21.95" customHeight="1" x14ac:dyDescent="0.2">
      <c r="A520" s="67" t="s">
        <v>1315</v>
      </c>
      <c r="B520" s="63" t="s">
        <v>654</v>
      </c>
      <c r="C520" s="63"/>
      <c r="D520" s="63"/>
      <c r="E520" s="64" t="s">
        <v>17</v>
      </c>
      <c r="F520" s="64">
        <v>2</v>
      </c>
    </row>
    <row r="521" spans="1:6" ht="21.95" customHeight="1" x14ac:dyDescent="0.2">
      <c r="A521" s="67" t="s">
        <v>1316</v>
      </c>
      <c r="B521" s="63" t="s">
        <v>655</v>
      </c>
      <c r="C521" s="63"/>
      <c r="D521" s="63"/>
      <c r="E521" s="64" t="s">
        <v>173</v>
      </c>
      <c r="F521" s="64">
        <v>4.0999999999999996</v>
      </c>
    </row>
    <row r="522" spans="1:6" ht="21.95" customHeight="1" x14ac:dyDescent="0.2">
      <c r="A522" s="67" t="s">
        <v>1317</v>
      </c>
      <c r="B522" s="63" t="s">
        <v>656</v>
      </c>
      <c r="C522" s="63"/>
      <c r="D522" s="63"/>
      <c r="E522" s="64" t="s">
        <v>62</v>
      </c>
      <c r="F522" s="64">
        <v>2</v>
      </c>
    </row>
    <row r="523" spans="1:6" ht="21.95" customHeight="1" x14ac:dyDescent="0.2">
      <c r="A523" s="67" t="s">
        <v>1318</v>
      </c>
      <c r="B523" s="63" t="s">
        <v>657</v>
      </c>
      <c r="C523" s="63"/>
      <c r="D523" s="63"/>
      <c r="E523" s="64" t="s">
        <v>62</v>
      </c>
      <c r="F523" s="64">
        <v>16</v>
      </c>
    </row>
    <row r="524" spans="1:6" ht="21.95" customHeight="1" x14ac:dyDescent="0.2">
      <c r="A524" s="67" t="s">
        <v>1319</v>
      </c>
      <c r="B524" s="63" t="s">
        <v>537</v>
      </c>
      <c r="C524" s="63"/>
      <c r="D524" s="63"/>
      <c r="E524" s="64" t="s">
        <v>17</v>
      </c>
      <c r="F524" s="64">
        <v>2</v>
      </c>
    </row>
    <row r="525" spans="1:6" ht="21.95" customHeight="1" x14ac:dyDescent="0.2">
      <c r="A525" s="67" t="s">
        <v>1320</v>
      </c>
      <c r="B525" s="63" t="s">
        <v>658</v>
      </c>
      <c r="C525" s="63"/>
      <c r="D525" s="63"/>
      <c r="E525" s="64" t="s">
        <v>62</v>
      </c>
      <c r="F525" s="64">
        <v>1</v>
      </c>
    </row>
    <row r="526" spans="1:6" ht="21.95" customHeight="1" x14ac:dyDescent="0.2">
      <c r="A526" s="67" t="s">
        <v>1321</v>
      </c>
      <c r="B526" s="63" t="s">
        <v>659</v>
      </c>
      <c r="C526" s="63"/>
      <c r="D526" s="63"/>
      <c r="E526" s="64" t="s">
        <v>62</v>
      </c>
      <c r="F526" s="64">
        <v>1</v>
      </c>
    </row>
    <row r="527" spans="1:6" ht="21.95" customHeight="1" x14ac:dyDescent="0.2">
      <c r="A527" s="67" t="s">
        <v>1322</v>
      </c>
      <c r="B527" s="63" t="s">
        <v>660</v>
      </c>
      <c r="C527" s="63"/>
      <c r="D527" s="63"/>
      <c r="E527" s="64" t="s">
        <v>62</v>
      </c>
      <c r="F527" s="64">
        <v>1</v>
      </c>
    </row>
    <row r="528" spans="1:6" ht="21.95" customHeight="1" x14ac:dyDescent="0.2">
      <c r="A528" s="67" t="s">
        <v>1323</v>
      </c>
      <c r="B528" s="63" t="s">
        <v>661</v>
      </c>
      <c r="C528" s="63"/>
      <c r="D528" s="63"/>
      <c r="E528" s="64" t="s">
        <v>62</v>
      </c>
      <c r="F528" s="64">
        <v>1</v>
      </c>
    </row>
    <row r="529" spans="1:6" ht="21.95" customHeight="1" x14ac:dyDescent="0.2">
      <c r="A529" s="67" t="s">
        <v>1324</v>
      </c>
      <c r="B529" s="63" t="s">
        <v>662</v>
      </c>
      <c r="C529" s="63"/>
      <c r="D529" s="63"/>
      <c r="E529" s="64" t="s">
        <v>62</v>
      </c>
      <c r="F529" s="64">
        <v>2</v>
      </c>
    </row>
    <row r="530" spans="1:6" ht="21.95" customHeight="1" x14ac:dyDescent="0.2">
      <c r="A530" s="67" t="s">
        <v>1325</v>
      </c>
      <c r="B530" s="63" t="s">
        <v>663</v>
      </c>
      <c r="C530" s="63"/>
      <c r="D530" s="63"/>
      <c r="E530" s="64" t="s">
        <v>62</v>
      </c>
      <c r="F530" s="64">
        <v>1</v>
      </c>
    </row>
    <row r="531" spans="1:6" ht="21.95" customHeight="1" x14ac:dyDescent="0.2">
      <c r="A531" s="67" t="s">
        <v>1326</v>
      </c>
      <c r="B531" s="63" t="s">
        <v>664</v>
      </c>
      <c r="C531" s="63"/>
      <c r="D531" s="63"/>
      <c r="E531" s="64" t="s">
        <v>62</v>
      </c>
      <c r="F531" s="64">
        <v>1</v>
      </c>
    </row>
    <row r="532" spans="1:6" ht="21.95" customHeight="1" x14ac:dyDescent="0.2">
      <c r="A532" s="67" t="s">
        <v>1327</v>
      </c>
      <c r="B532" s="63" t="s">
        <v>665</v>
      </c>
      <c r="C532" s="63"/>
      <c r="D532" s="63"/>
      <c r="E532" s="64" t="s">
        <v>613</v>
      </c>
      <c r="F532" s="64">
        <v>4</v>
      </c>
    </row>
    <row r="533" spans="1:6" ht="21.95" customHeight="1" x14ac:dyDescent="0.2">
      <c r="A533" s="67" t="s">
        <v>1328</v>
      </c>
      <c r="B533" s="63" t="s">
        <v>666</v>
      </c>
      <c r="C533" s="63"/>
      <c r="D533" s="63"/>
      <c r="E533" s="64" t="s">
        <v>62</v>
      </c>
      <c r="F533" s="64">
        <v>18</v>
      </c>
    </row>
    <row r="534" spans="1:6" ht="21.95" customHeight="1" x14ac:dyDescent="0.2">
      <c r="A534" s="67" t="s">
        <v>1329</v>
      </c>
      <c r="B534" s="63" t="s">
        <v>667</v>
      </c>
      <c r="C534" s="63"/>
      <c r="D534" s="63"/>
      <c r="E534" s="64" t="s">
        <v>62</v>
      </c>
      <c r="F534" s="64">
        <v>18</v>
      </c>
    </row>
    <row r="535" spans="1:6" ht="21.95" customHeight="1" x14ac:dyDescent="0.2">
      <c r="A535" s="67" t="s">
        <v>1330</v>
      </c>
      <c r="B535" s="63" t="s">
        <v>668</v>
      </c>
      <c r="C535" s="63"/>
      <c r="D535" s="63"/>
      <c r="E535" s="64" t="s">
        <v>12</v>
      </c>
      <c r="F535" s="64">
        <v>185.4</v>
      </c>
    </row>
    <row r="536" spans="1:6" ht="21.95" customHeight="1" x14ac:dyDescent="0.2">
      <c r="A536" s="67" t="s">
        <v>1331</v>
      </c>
      <c r="B536" s="63" t="s">
        <v>669</v>
      </c>
      <c r="C536" s="63"/>
      <c r="D536" s="63"/>
      <c r="E536" s="64" t="s">
        <v>62</v>
      </c>
      <c r="F536" s="64">
        <v>11</v>
      </c>
    </row>
    <row r="537" spans="1:6" ht="21.95" customHeight="1" x14ac:dyDescent="0.2">
      <c r="A537" s="67" t="s">
        <v>1332</v>
      </c>
      <c r="B537" s="63" t="s">
        <v>670</v>
      </c>
      <c r="C537" s="63"/>
      <c r="D537" s="63"/>
      <c r="E537" s="64" t="s">
        <v>17</v>
      </c>
      <c r="F537" s="64">
        <v>36</v>
      </c>
    </row>
    <row r="538" spans="1:6" ht="21.95" customHeight="1" x14ac:dyDescent="0.2">
      <c r="A538" s="67" t="s">
        <v>1333</v>
      </c>
      <c r="B538" s="63" t="s">
        <v>671</v>
      </c>
      <c r="C538" s="63"/>
      <c r="D538" s="63"/>
      <c r="E538" s="64" t="s">
        <v>62</v>
      </c>
      <c r="F538" s="64">
        <v>36</v>
      </c>
    </row>
    <row r="539" spans="1:6" ht="21.95" customHeight="1" x14ac:dyDescent="0.2">
      <c r="A539" s="67" t="s">
        <v>1334</v>
      </c>
      <c r="B539" s="63" t="s">
        <v>672</v>
      </c>
      <c r="C539" s="63"/>
      <c r="D539" s="63"/>
      <c r="E539" s="64" t="s">
        <v>173</v>
      </c>
      <c r="F539" s="64">
        <v>1280</v>
      </c>
    </row>
    <row r="540" spans="1:6" ht="21.95" customHeight="1" x14ac:dyDescent="0.2">
      <c r="A540" s="67" t="s">
        <v>1335</v>
      </c>
      <c r="B540" s="63" t="s">
        <v>673</v>
      </c>
      <c r="C540" s="63"/>
      <c r="D540" s="63"/>
      <c r="E540" s="64" t="s">
        <v>173</v>
      </c>
      <c r="F540" s="64">
        <v>130</v>
      </c>
    </row>
    <row r="541" spans="1:6" ht="21.95" customHeight="1" x14ac:dyDescent="0.2">
      <c r="A541" s="105" t="s">
        <v>674</v>
      </c>
      <c r="B541" s="105"/>
      <c r="C541" s="105"/>
      <c r="D541" s="105"/>
      <c r="E541" s="105"/>
      <c r="F541" s="105"/>
    </row>
    <row r="542" spans="1:6" ht="21.95" customHeight="1" x14ac:dyDescent="0.2">
      <c r="A542" s="67" t="s">
        <v>1336</v>
      </c>
      <c r="B542" s="107" t="s">
        <v>675</v>
      </c>
      <c r="C542" s="107"/>
      <c r="D542" s="107"/>
      <c r="E542" s="64" t="s">
        <v>62</v>
      </c>
      <c r="F542" s="64">
        <v>1</v>
      </c>
    </row>
    <row r="543" spans="1:6" ht="21.95" customHeight="1" x14ac:dyDescent="0.2">
      <c r="A543" s="67" t="s">
        <v>1337</v>
      </c>
      <c r="B543" s="107" t="s">
        <v>676</v>
      </c>
      <c r="C543" s="107"/>
      <c r="D543" s="107"/>
      <c r="E543" s="64" t="s">
        <v>62</v>
      </c>
      <c r="F543" s="64">
        <v>1</v>
      </c>
    </row>
    <row r="544" spans="1:6" ht="21.95" customHeight="1" x14ac:dyDescent="0.2">
      <c r="A544" s="67" t="s">
        <v>1338</v>
      </c>
      <c r="B544" s="107" t="s">
        <v>677</v>
      </c>
      <c r="C544" s="107"/>
      <c r="D544" s="107"/>
      <c r="E544" s="64" t="s">
        <v>62</v>
      </c>
      <c r="F544" s="64">
        <v>1</v>
      </c>
    </row>
    <row r="545" spans="1:6" ht="21.95" customHeight="1" x14ac:dyDescent="0.2">
      <c r="A545" s="67" t="s">
        <v>1339</v>
      </c>
      <c r="B545" s="107" t="s">
        <v>678</v>
      </c>
      <c r="C545" s="107"/>
      <c r="D545" s="107"/>
      <c r="E545" s="64" t="s">
        <v>17</v>
      </c>
      <c r="F545" s="64">
        <v>1</v>
      </c>
    </row>
    <row r="546" spans="1:6" ht="21.95" customHeight="1" x14ac:dyDescent="0.2">
      <c r="A546" s="67" t="s">
        <v>1340</v>
      </c>
      <c r="B546" s="107" t="s">
        <v>679</v>
      </c>
      <c r="C546" s="107"/>
      <c r="D546" s="107"/>
      <c r="E546" s="64" t="s">
        <v>17</v>
      </c>
      <c r="F546" s="64">
        <v>1</v>
      </c>
    </row>
    <row r="547" spans="1:6" ht="21.95" customHeight="1" x14ac:dyDescent="0.2">
      <c r="A547" s="67" t="s">
        <v>1341</v>
      </c>
      <c r="B547" s="107" t="s">
        <v>680</v>
      </c>
      <c r="C547" s="107"/>
      <c r="D547" s="107"/>
      <c r="E547" s="64" t="s">
        <v>17</v>
      </c>
      <c r="F547" s="64">
        <v>1</v>
      </c>
    </row>
    <row r="548" spans="1:6" ht="21.95" customHeight="1" x14ac:dyDescent="0.2">
      <c r="A548" s="67" t="s">
        <v>1342</v>
      </c>
      <c r="B548" s="107" t="s">
        <v>681</v>
      </c>
      <c r="C548" s="107"/>
      <c r="D548" s="107"/>
      <c r="E548" s="64" t="s">
        <v>62</v>
      </c>
      <c r="F548" s="64">
        <v>1</v>
      </c>
    </row>
    <row r="549" spans="1:6" ht="21.95" customHeight="1" x14ac:dyDescent="0.2">
      <c r="A549" s="67" t="s">
        <v>1343</v>
      </c>
      <c r="B549" s="107" t="s">
        <v>682</v>
      </c>
      <c r="C549" s="107"/>
      <c r="D549" s="107"/>
      <c r="E549" s="64" t="s">
        <v>62</v>
      </c>
      <c r="F549" s="64">
        <v>1</v>
      </c>
    </row>
    <row r="550" spans="1:6" ht="21.95" customHeight="1" x14ac:dyDescent="0.2">
      <c r="A550" s="67" t="s">
        <v>1344</v>
      </c>
      <c r="B550" s="107" t="s">
        <v>683</v>
      </c>
      <c r="C550" s="107"/>
      <c r="D550" s="107"/>
      <c r="E550" s="64" t="s">
        <v>62</v>
      </c>
      <c r="F550" s="64">
        <v>2</v>
      </c>
    </row>
    <row r="551" spans="1:6" ht="21.95" customHeight="1" x14ac:dyDescent="0.2">
      <c r="A551" s="67" t="s">
        <v>1345</v>
      </c>
      <c r="B551" s="107" t="s">
        <v>684</v>
      </c>
      <c r="C551" s="107"/>
      <c r="D551" s="107"/>
      <c r="E551" s="64" t="s">
        <v>62</v>
      </c>
      <c r="F551" s="64">
        <v>1</v>
      </c>
    </row>
    <row r="552" spans="1:6" ht="21.95" customHeight="1" x14ac:dyDescent="0.2">
      <c r="A552" s="67" t="s">
        <v>1346</v>
      </c>
      <c r="B552" s="107" t="s">
        <v>685</v>
      </c>
      <c r="C552" s="107"/>
      <c r="D552" s="107"/>
      <c r="E552" s="64" t="s">
        <v>62</v>
      </c>
      <c r="F552" s="64">
        <v>1</v>
      </c>
    </row>
    <row r="553" spans="1:6" ht="21.95" customHeight="1" x14ac:dyDescent="0.2">
      <c r="A553" s="67" t="s">
        <v>1347</v>
      </c>
      <c r="B553" s="107" t="s">
        <v>686</v>
      </c>
      <c r="C553" s="107"/>
      <c r="D553" s="107"/>
      <c r="E553" s="64" t="s">
        <v>62</v>
      </c>
      <c r="F553" s="64">
        <v>1</v>
      </c>
    </row>
    <row r="554" spans="1:6" ht="21.95" customHeight="1" x14ac:dyDescent="0.2">
      <c r="A554" s="67" t="s">
        <v>1348</v>
      </c>
      <c r="B554" s="107" t="s">
        <v>687</v>
      </c>
      <c r="C554" s="107"/>
      <c r="D554" s="107"/>
      <c r="E554" s="64" t="s">
        <v>62</v>
      </c>
      <c r="F554" s="64">
        <v>1</v>
      </c>
    </row>
    <row r="555" spans="1:6" ht="21.95" customHeight="1" x14ac:dyDescent="0.2">
      <c r="A555" s="67" t="s">
        <v>1349</v>
      </c>
      <c r="B555" s="107" t="s">
        <v>688</v>
      </c>
      <c r="C555" s="107"/>
      <c r="D555" s="107"/>
      <c r="E555" s="64" t="s">
        <v>62</v>
      </c>
      <c r="F555" s="64">
        <v>1</v>
      </c>
    </row>
    <row r="556" spans="1:6" ht="21.95" customHeight="1" x14ac:dyDescent="0.2">
      <c r="A556" s="67" t="s">
        <v>1350</v>
      </c>
      <c r="B556" s="107" t="s">
        <v>689</v>
      </c>
      <c r="C556" s="107"/>
      <c r="D556" s="107"/>
      <c r="E556" s="64" t="s">
        <v>62</v>
      </c>
      <c r="F556" s="64">
        <v>2</v>
      </c>
    </row>
    <row r="557" spans="1:6" ht="21.95" customHeight="1" x14ac:dyDescent="0.2">
      <c r="A557" s="67" t="s">
        <v>1351</v>
      </c>
      <c r="B557" s="107" t="s">
        <v>690</v>
      </c>
      <c r="C557" s="107"/>
      <c r="D557" s="107"/>
      <c r="E557" s="64" t="s">
        <v>62</v>
      </c>
      <c r="F557" s="64">
        <v>2</v>
      </c>
    </row>
    <row r="558" spans="1:6" ht="21.95" customHeight="1" x14ac:dyDescent="0.2">
      <c r="A558" s="67" t="s">
        <v>1352</v>
      </c>
      <c r="B558" s="107" t="s">
        <v>691</v>
      </c>
      <c r="C558" s="107"/>
      <c r="D558" s="107"/>
      <c r="E558" s="64" t="s">
        <v>62</v>
      </c>
      <c r="F558" s="64">
        <v>1</v>
      </c>
    </row>
    <row r="559" spans="1:6" ht="21.95" customHeight="1" x14ac:dyDescent="0.2">
      <c r="A559" s="67" t="s">
        <v>1353</v>
      </c>
      <c r="B559" s="107" t="s">
        <v>692</v>
      </c>
      <c r="C559" s="107"/>
      <c r="D559" s="107"/>
      <c r="E559" s="64" t="s">
        <v>62</v>
      </c>
      <c r="F559" s="64">
        <v>2</v>
      </c>
    </row>
    <row r="560" spans="1:6" ht="21.95" customHeight="1" x14ac:dyDescent="0.2">
      <c r="A560" s="67" t="s">
        <v>1354</v>
      </c>
      <c r="B560" s="107" t="s">
        <v>693</v>
      </c>
      <c r="C560" s="107"/>
      <c r="D560" s="107"/>
      <c r="E560" s="64" t="s">
        <v>62</v>
      </c>
      <c r="F560" s="64">
        <v>28</v>
      </c>
    </row>
    <row r="561" spans="1:6" ht="21.95" customHeight="1" x14ac:dyDescent="0.2">
      <c r="A561" s="67" t="s">
        <v>1355</v>
      </c>
      <c r="B561" s="107" t="s">
        <v>694</v>
      </c>
      <c r="C561" s="107"/>
      <c r="D561" s="107"/>
      <c r="E561" s="64" t="s">
        <v>62</v>
      </c>
      <c r="F561" s="64">
        <v>2</v>
      </c>
    </row>
    <row r="562" spans="1:6" ht="21.95" customHeight="1" x14ac:dyDescent="0.2">
      <c r="A562" s="67" t="s">
        <v>1356</v>
      </c>
      <c r="B562" s="107" t="s">
        <v>695</v>
      </c>
      <c r="C562" s="107"/>
      <c r="D562" s="107"/>
      <c r="E562" s="64" t="s">
        <v>62</v>
      </c>
      <c r="F562" s="64">
        <v>2</v>
      </c>
    </row>
    <row r="563" spans="1:6" ht="21.95" customHeight="1" x14ac:dyDescent="0.2">
      <c r="A563" s="67" t="s">
        <v>1357</v>
      </c>
      <c r="B563" s="107" t="s">
        <v>696</v>
      </c>
      <c r="C563" s="107"/>
      <c r="D563" s="107"/>
      <c r="E563" s="64" t="s">
        <v>62</v>
      </c>
      <c r="F563" s="64">
        <v>2</v>
      </c>
    </row>
    <row r="564" spans="1:6" ht="21.95" customHeight="1" x14ac:dyDescent="0.2">
      <c r="A564" s="67" t="s">
        <v>1358</v>
      </c>
      <c r="B564" s="107" t="s">
        <v>697</v>
      </c>
      <c r="C564" s="107"/>
      <c r="D564" s="107"/>
      <c r="E564" s="64" t="s">
        <v>62</v>
      </c>
      <c r="F564" s="64">
        <v>3</v>
      </c>
    </row>
    <row r="565" spans="1:6" ht="21.95" customHeight="1" x14ac:dyDescent="0.2">
      <c r="A565" s="67" t="s">
        <v>1359</v>
      </c>
      <c r="B565" s="107" t="s">
        <v>698</v>
      </c>
      <c r="C565" s="107"/>
      <c r="D565" s="107"/>
      <c r="E565" s="64" t="s">
        <v>62</v>
      </c>
      <c r="F565" s="64">
        <v>1</v>
      </c>
    </row>
    <row r="566" spans="1:6" ht="21.95" customHeight="1" x14ac:dyDescent="0.2">
      <c r="A566" s="67" t="s">
        <v>1360</v>
      </c>
      <c r="B566" s="107" t="s">
        <v>699</v>
      </c>
      <c r="C566" s="107"/>
      <c r="D566" s="107"/>
      <c r="E566" s="64" t="s">
        <v>62</v>
      </c>
      <c r="F566" s="64">
        <v>1</v>
      </c>
    </row>
    <row r="567" spans="1:6" ht="21.95" customHeight="1" x14ac:dyDescent="0.2">
      <c r="A567" s="67" t="s">
        <v>1361</v>
      </c>
      <c r="B567" s="107" t="s">
        <v>700</v>
      </c>
      <c r="C567" s="107"/>
      <c r="D567" s="107"/>
      <c r="E567" s="64" t="s">
        <v>62</v>
      </c>
      <c r="F567" s="64">
        <v>17</v>
      </c>
    </row>
    <row r="568" spans="1:6" ht="21.95" customHeight="1" x14ac:dyDescent="0.2">
      <c r="A568" s="67" t="s">
        <v>1362</v>
      </c>
      <c r="B568" s="107" t="s">
        <v>701</v>
      </c>
      <c r="C568" s="107"/>
      <c r="D568" s="107"/>
      <c r="E568" s="64" t="s">
        <v>62</v>
      </c>
      <c r="F568" s="64">
        <v>2</v>
      </c>
    </row>
    <row r="569" spans="1:6" ht="21.95" customHeight="1" x14ac:dyDescent="0.2">
      <c r="A569" s="67" t="s">
        <v>1363</v>
      </c>
      <c r="B569" s="107" t="s">
        <v>702</v>
      </c>
      <c r="C569" s="107"/>
      <c r="D569" s="107"/>
      <c r="E569" s="64" t="s">
        <v>62</v>
      </c>
      <c r="F569" s="64">
        <v>3</v>
      </c>
    </row>
    <row r="570" spans="1:6" ht="21.95" customHeight="1" x14ac:dyDescent="0.2">
      <c r="A570" s="67" t="s">
        <v>1364</v>
      </c>
      <c r="B570" s="107" t="s">
        <v>703</v>
      </c>
      <c r="C570" s="107"/>
      <c r="D570" s="107"/>
      <c r="E570" s="64" t="s">
        <v>62</v>
      </c>
      <c r="F570" s="64">
        <v>1</v>
      </c>
    </row>
    <row r="571" spans="1:6" ht="21.95" customHeight="1" x14ac:dyDescent="0.2">
      <c r="A571" s="67" t="s">
        <v>1365</v>
      </c>
      <c r="B571" s="107" t="s">
        <v>704</v>
      </c>
      <c r="C571" s="107"/>
      <c r="D571" s="107"/>
      <c r="E571" s="64" t="s">
        <v>62</v>
      </c>
      <c r="F571" s="64">
        <v>1</v>
      </c>
    </row>
    <row r="572" spans="1:6" ht="21.95" customHeight="1" x14ac:dyDescent="0.2">
      <c r="A572" s="67" t="s">
        <v>1366</v>
      </c>
      <c r="B572" s="107" t="s">
        <v>705</v>
      </c>
      <c r="C572" s="107"/>
      <c r="D572" s="107"/>
      <c r="E572" s="64" t="s">
        <v>62</v>
      </c>
      <c r="F572" s="64">
        <v>1</v>
      </c>
    </row>
    <row r="573" spans="1:6" ht="21.95" customHeight="1" x14ac:dyDescent="0.2">
      <c r="A573" s="67" t="s">
        <v>1367</v>
      </c>
      <c r="B573" s="107" t="s">
        <v>706</v>
      </c>
      <c r="C573" s="107"/>
      <c r="D573" s="107"/>
      <c r="E573" s="64" t="s">
        <v>62</v>
      </c>
      <c r="F573" s="64">
        <v>1</v>
      </c>
    </row>
    <row r="574" spans="1:6" ht="21.95" customHeight="1" x14ac:dyDescent="0.2">
      <c r="A574" s="67" t="s">
        <v>1368</v>
      </c>
      <c r="B574" s="107" t="s">
        <v>707</v>
      </c>
      <c r="C574" s="107"/>
      <c r="D574" s="107"/>
      <c r="E574" s="64" t="s">
        <v>62</v>
      </c>
      <c r="F574" s="64">
        <v>9</v>
      </c>
    </row>
    <row r="575" spans="1:6" ht="21.95" customHeight="1" x14ac:dyDescent="0.2">
      <c r="A575" s="67" t="s">
        <v>1369</v>
      </c>
      <c r="B575" s="107" t="s">
        <v>708</v>
      </c>
      <c r="C575" s="107"/>
      <c r="D575" s="107"/>
      <c r="E575" s="64" t="s">
        <v>62</v>
      </c>
      <c r="F575" s="64">
        <v>1</v>
      </c>
    </row>
    <row r="576" spans="1:6" ht="21.95" customHeight="1" x14ac:dyDescent="0.2">
      <c r="A576" s="67" t="s">
        <v>1370</v>
      </c>
      <c r="B576" s="107" t="s">
        <v>709</v>
      </c>
      <c r="C576" s="107"/>
      <c r="D576" s="107"/>
      <c r="E576" s="64" t="s">
        <v>62</v>
      </c>
      <c r="F576" s="64">
        <v>15</v>
      </c>
    </row>
    <row r="577" spans="1:6" ht="21.95" customHeight="1" x14ac:dyDescent="0.2">
      <c r="A577" s="67" t="s">
        <v>1371</v>
      </c>
      <c r="B577" s="107" t="s">
        <v>710</v>
      </c>
      <c r="C577" s="107"/>
      <c r="D577" s="107"/>
      <c r="E577" s="64" t="s">
        <v>62</v>
      </c>
      <c r="F577" s="64">
        <v>2</v>
      </c>
    </row>
    <row r="578" spans="1:6" ht="21.95" customHeight="1" x14ac:dyDescent="0.2">
      <c r="A578" s="67" t="s">
        <v>1372</v>
      </c>
      <c r="B578" s="107" t="s">
        <v>711</v>
      </c>
      <c r="C578" s="107"/>
      <c r="D578" s="107"/>
      <c r="E578" s="64" t="s">
        <v>62</v>
      </c>
      <c r="F578" s="64">
        <v>1</v>
      </c>
    </row>
    <row r="579" spans="1:6" ht="21.95" customHeight="1" x14ac:dyDescent="0.2">
      <c r="A579" s="67" t="s">
        <v>1373</v>
      </c>
      <c r="B579" s="107" t="s">
        <v>712</v>
      </c>
      <c r="C579" s="107"/>
      <c r="D579" s="107"/>
      <c r="E579" s="64" t="s">
        <v>62</v>
      </c>
      <c r="F579" s="64">
        <v>1</v>
      </c>
    </row>
    <row r="580" spans="1:6" ht="21.95" customHeight="1" x14ac:dyDescent="0.2">
      <c r="A580" s="67" t="s">
        <v>1374</v>
      </c>
      <c r="B580" s="107" t="s">
        <v>713</v>
      </c>
      <c r="C580" s="107"/>
      <c r="D580" s="107"/>
      <c r="E580" s="64" t="s">
        <v>62</v>
      </c>
      <c r="F580" s="64">
        <v>1</v>
      </c>
    </row>
    <row r="581" spans="1:6" ht="21.95" customHeight="1" x14ac:dyDescent="0.2">
      <c r="A581" s="67" t="s">
        <v>1375</v>
      </c>
      <c r="B581" s="107" t="s">
        <v>714</v>
      </c>
      <c r="C581" s="107"/>
      <c r="D581" s="107"/>
      <c r="E581" s="64" t="s">
        <v>62</v>
      </c>
      <c r="F581" s="64">
        <v>1</v>
      </c>
    </row>
    <row r="582" spans="1:6" ht="21.95" customHeight="1" x14ac:dyDescent="0.2">
      <c r="A582" s="67" t="s">
        <v>1376</v>
      </c>
      <c r="B582" s="107" t="s">
        <v>715</v>
      </c>
      <c r="C582" s="107"/>
      <c r="D582" s="107"/>
      <c r="E582" s="64" t="s">
        <v>62</v>
      </c>
      <c r="F582" s="64">
        <v>1</v>
      </c>
    </row>
    <row r="583" spans="1:6" ht="21.95" customHeight="1" x14ac:dyDescent="0.2">
      <c r="A583" s="67" t="s">
        <v>1377</v>
      </c>
      <c r="B583" s="107" t="s">
        <v>716</v>
      </c>
      <c r="C583" s="107"/>
      <c r="D583" s="107"/>
      <c r="E583" s="64" t="s">
        <v>62</v>
      </c>
      <c r="F583" s="64">
        <v>21</v>
      </c>
    </row>
    <row r="584" spans="1:6" ht="21.95" customHeight="1" x14ac:dyDescent="0.2">
      <c r="A584" s="67" t="s">
        <v>1378</v>
      </c>
      <c r="B584" s="107" t="s">
        <v>717</v>
      </c>
      <c r="C584" s="107"/>
      <c r="D584" s="107"/>
      <c r="E584" s="64" t="s">
        <v>62</v>
      </c>
      <c r="F584" s="64">
        <v>1</v>
      </c>
    </row>
    <row r="585" spans="1:6" ht="21.95" customHeight="1" x14ac:dyDescent="0.2">
      <c r="A585" s="67" t="s">
        <v>1379</v>
      </c>
      <c r="B585" s="107" t="s">
        <v>718</v>
      </c>
      <c r="C585" s="107"/>
      <c r="D585" s="107"/>
      <c r="E585" s="64" t="s">
        <v>62</v>
      </c>
      <c r="F585" s="64">
        <v>1</v>
      </c>
    </row>
    <row r="586" spans="1:6" ht="21.95" customHeight="1" x14ac:dyDescent="0.2">
      <c r="A586" s="67" t="s">
        <v>1380</v>
      </c>
      <c r="B586" s="107" t="s">
        <v>719</v>
      </c>
      <c r="C586" s="107"/>
      <c r="D586" s="107"/>
      <c r="E586" s="64" t="s">
        <v>62</v>
      </c>
      <c r="F586" s="64">
        <v>1</v>
      </c>
    </row>
    <row r="587" spans="1:6" ht="21.95" customHeight="1" x14ac:dyDescent="0.2">
      <c r="A587" s="67" t="s">
        <v>1381</v>
      </c>
      <c r="B587" s="107" t="s">
        <v>720</v>
      </c>
      <c r="C587" s="107"/>
      <c r="D587" s="107"/>
      <c r="E587" s="64" t="s">
        <v>62</v>
      </c>
      <c r="F587" s="64">
        <v>1</v>
      </c>
    </row>
    <row r="588" spans="1:6" ht="21.95" customHeight="1" x14ac:dyDescent="0.2">
      <c r="A588" s="67" t="s">
        <v>1382</v>
      </c>
      <c r="B588" s="107" t="s">
        <v>721</v>
      </c>
      <c r="C588" s="107"/>
      <c r="D588" s="107"/>
      <c r="E588" s="64" t="s">
        <v>62</v>
      </c>
      <c r="F588" s="64">
        <v>1</v>
      </c>
    </row>
    <row r="589" spans="1:6" ht="21.95" customHeight="1" x14ac:dyDescent="0.2">
      <c r="A589" s="67" t="s">
        <v>1383</v>
      </c>
      <c r="B589" s="107" t="s">
        <v>722</v>
      </c>
      <c r="C589" s="107"/>
      <c r="D589" s="107"/>
      <c r="E589" s="64" t="s">
        <v>62</v>
      </c>
      <c r="F589" s="64">
        <v>1</v>
      </c>
    </row>
    <row r="590" spans="1:6" ht="21.95" customHeight="1" x14ac:dyDescent="0.2">
      <c r="A590" s="67" t="s">
        <v>1384</v>
      </c>
      <c r="B590" s="107" t="s">
        <v>723</v>
      </c>
      <c r="C590" s="107"/>
      <c r="D590" s="107"/>
      <c r="E590" s="64" t="s">
        <v>62</v>
      </c>
      <c r="F590" s="64">
        <v>31</v>
      </c>
    </row>
    <row r="591" spans="1:6" ht="21.95" customHeight="1" x14ac:dyDescent="0.2">
      <c r="A591" s="67" t="s">
        <v>1385</v>
      </c>
      <c r="B591" s="107" t="s">
        <v>724</v>
      </c>
      <c r="C591" s="107"/>
      <c r="D591" s="107"/>
      <c r="E591" s="64" t="s">
        <v>62</v>
      </c>
      <c r="F591" s="64">
        <v>7</v>
      </c>
    </row>
    <row r="592" spans="1:6" ht="21.95" customHeight="1" x14ac:dyDescent="0.2">
      <c r="A592" s="67" t="s">
        <v>1386</v>
      </c>
      <c r="B592" s="107" t="s">
        <v>725</v>
      </c>
      <c r="C592" s="107"/>
      <c r="D592" s="107"/>
      <c r="E592" s="64" t="s">
        <v>62</v>
      </c>
      <c r="F592" s="64">
        <v>1</v>
      </c>
    </row>
    <row r="593" spans="1:6" ht="21.95" customHeight="1" x14ac:dyDescent="0.2">
      <c r="A593" s="67" t="s">
        <v>1387</v>
      </c>
      <c r="B593" s="107" t="s">
        <v>726</v>
      </c>
      <c r="C593" s="107"/>
      <c r="D593" s="107"/>
      <c r="E593" s="64" t="s">
        <v>62</v>
      </c>
      <c r="F593" s="64">
        <v>14</v>
      </c>
    </row>
    <row r="594" spans="1:6" ht="21.95" customHeight="1" x14ac:dyDescent="0.2">
      <c r="A594" s="67" t="s">
        <v>1388</v>
      </c>
      <c r="B594" s="107" t="s">
        <v>727</v>
      </c>
      <c r="C594" s="107"/>
      <c r="D594" s="107"/>
      <c r="E594" s="64" t="s">
        <v>62</v>
      </c>
      <c r="F594" s="64">
        <v>14</v>
      </c>
    </row>
    <row r="595" spans="1:6" ht="21.95" customHeight="1" x14ac:dyDescent="0.2">
      <c r="A595" s="67" t="s">
        <v>1389</v>
      </c>
      <c r="B595" s="107" t="s">
        <v>728</v>
      </c>
      <c r="C595" s="107"/>
      <c r="D595" s="107"/>
      <c r="E595" s="64" t="s">
        <v>62</v>
      </c>
      <c r="F595" s="64">
        <v>2</v>
      </c>
    </row>
    <row r="596" spans="1:6" ht="21.95" customHeight="1" x14ac:dyDescent="0.2">
      <c r="A596" s="67" t="s">
        <v>1390</v>
      </c>
      <c r="B596" s="107" t="s">
        <v>729</v>
      </c>
      <c r="C596" s="107"/>
      <c r="D596" s="107"/>
      <c r="E596" s="64" t="s">
        <v>62</v>
      </c>
      <c r="F596" s="64">
        <v>10</v>
      </c>
    </row>
    <row r="597" spans="1:6" ht="21.95" customHeight="1" x14ac:dyDescent="0.2">
      <c r="A597" s="67" t="s">
        <v>1391</v>
      </c>
      <c r="B597" s="107" t="s">
        <v>730</v>
      </c>
      <c r="C597" s="107"/>
      <c r="D597" s="107"/>
      <c r="E597" s="64" t="s">
        <v>62</v>
      </c>
      <c r="F597" s="64">
        <v>4</v>
      </c>
    </row>
    <row r="598" spans="1:6" ht="21.95" customHeight="1" x14ac:dyDescent="0.2">
      <c r="A598" s="67" t="s">
        <v>1392</v>
      </c>
      <c r="B598" s="107" t="s">
        <v>731</v>
      </c>
      <c r="C598" s="107"/>
      <c r="D598" s="107"/>
      <c r="E598" s="64" t="s">
        <v>62</v>
      </c>
      <c r="F598" s="64">
        <v>3</v>
      </c>
    </row>
    <row r="599" spans="1:6" ht="21.95" customHeight="1" x14ac:dyDescent="0.2">
      <c r="A599" s="67" t="s">
        <v>1393</v>
      </c>
      <c r="B599" s="107" t="s">
        <v>732</v>
      </c>
      <c r="C599" s="107"/>
      <c r="D599" s="107"/>
      <c r="E599" s="64" t="s">
        <v>62</v>
      </c>
      <c r="F599" s="64">
        <v>1</v>
      </c>
    </row>
    <row r="600" spans="1:6" ht="21.95" customHeight="1" x14ac:dyDescent="0.2">
      <c r="A600" s="67" t="s">
        <v>1394</v>
      </c>
      <c r="B600" s="107" t="s">
        <v>733</v>
      </c>
      <c r="C600" s="107"/>
      <c r="D600" s="107"/>
      <c r="E600" s="64" t="s">
        <v>62</v>
      </c>
      <c r="F600" s="64">
        <v>2</v>
      </c>
    </row>
    <row r="601" spans="1:6" ht="21.95" customHeight="1" x14ac:dyDescent="0.2">
      <c r="A601" s="67" t="s">
        <v>1395</v>
      </c>
      <c r="B601" s="107" t="s">
        <v>734</v>
      </c>
      <c r="C601" s="107"/>
      <c r="D601" s="107"/>
      <c r="E601" s="64" t="s">
        <v>62</v>
      </c>
      <c r="F601" s="64">
        <v>1</v>
      </c>
    </row>
    <row r="602" spans="1:6" ht="21.95" customHeight="1" x14ac:dyDescent="0.2">
      <c r="A602" s="67" t="s">
        <v>1396</v>
      </c>
      <c r="B602" s="107" t="s">
        <v>735</v>
      </c>
      <c r="C602" s="107"/>
      <c r="D602" s="107"/>
      <c r="E602" s="64" t="s">
        <v>62</v>
      </c>
      <c r="F602" s="64">
        <v>1</v>
      </c>
    </row>
    <row r="603" spans="1:6" ht="21.95" customHeight="1" x14ac:dyDescent="0.2">
      <c r="A603" s="67" t="s">
        <v>1397</v>
      </c>
      <c r="B603" s="107" t="s">
        <v>736</v>
      </c>
      <c r="C603" s="107"/>
      <c r="D603" s="107"/>
      <c r="E603" s="64" t="s">
        <v>62</v>
      </c>
      <c r="F603" s="64">
        <v>3</v>
      </c>
    </row>
    <row r="604" spans="1:6" ht="21.95" customHeight="1" x14ac:dyDescent="0.2">
      <c r="A604" s="67" t="s">
        <v>1398</v>
      </c>
      <c r="B604" s="107" t="s">
        <v>737</v>
      </c>
      <c r="C604" s="107"/>
      <c r="D604" s="107"/>
      <c r="E604" s="64" t="s">
        <v>62</v>
      </c>
      <c r="F604" s="64">
        <v>10</v>
      </c>
    </row>
    <row r="605" spans="1:6" ht="21.95" customHeight="1" x14ac:dyDescent="0.2">
      <c r="A605" s="67" t="s">
        <v>1399</v>
      </c>
      <c r="B605" s="107" t="s">
        <v>738</v>
      </c>
      <c r="C605" s="107"/>
      <c r="D605" s="107"/>
      <c r="E605" s="64" t="s">
        <v>62</v>
      </c>
      <c r="F605" s="64">
        <v>1</v>
      </c>
    </row>
    <row r="606" spans="1:6" ht="21.95" customHeight="1" x14ac:dyDescent="0.2">
      <c r="A606" s="67" t="s">
        <v>1400</v>
      </c>
      <c r="B606" s="107" t="s">
        <v>739</v>
      </c>
      <c r="C606" s="107"/>
      <c r="D606" s="107"/>
      <c r="E606" s="64" t="s">
        <v>62</v>
      </c>
      <c r="F606" s="64">
        <v>1</v>
      </c>
    </row>
    <row r="607" spans="1:6" ht="21.95" customHeight="1" x14ac:dyDescent="0.2">
      <c r="A607" s="67" t="s">
        <v>1401</v>
      </c>
      <c r="B607" s="107" t="s">
        <v>740</v>
      </c>
      <c r="C607" s="107"/>
      <c r="D607" s="107"/>
      <c r="E607" s="64" t="s">
        <v>62</v>
      </c>
      <c r="F607" s="64">
        <v>1</v>
      </c>
    </row>
    <row r="608" spans="1:6" ht="21.95" customHeight="1" x14ac:dyDescent="0.2">
      <c r="A608" s="67" t="s">
        <v>1402</v>
      </c>
      <c r="B608" s="107" t="s">
        <v>741</v>
      </c>
      <c r="C608" s="107"/>
      <c r="D608" s="107"/>
      <c r="E608" s="64" t="s">
        <v>17</v>
      </c>
      <c r="F608" s="64">
        <v>1</v>
      </c>
    </row>
    <row r="609" spans="1:6" ht="21.95" customHeight="1" x14ac:dyDescent="0.2">
      <c r="A609" s="67" t="s">
        <v>1403</v>
      </c>
      <c r="B609" s="107" t="s">
        <v>742</v>
      </c>
      <c r="C609" s="107"/>
      <c r="D609" s="107"/>
      <c r="E609" s="64" t="s">
        <v>17</v>
      </c>
      <c r="F609" s="64">
        <v>1</v>
      </c>
    </row>
    <row r="610" spans="1:6" ht="21.95" customHeight="1" x14ac:dyDescent="0.2">
      <c r="A610" s="67" t="s">
        <v>1404</v>
      </c>
      <c r="B610" s="107" t="s">
        <v>743</v>
      </c>
      <c r="C610" s="107"/>
      <c r="D610" s="107"/>
      <c r="E610" s="64" t="s">
        <v>62</v>
      </c>
      <c r="F610" s="64">
        <v>1</v>
      </c>
    </row>
    <row r="611" spans="1:6" ht="21.95" customHeight="1" x14ac:dyDescent="0.2">
      <c r="A611" s="67" t="s">
        <v>1405</v>
      </c>
      <c r="B611" s="107" t="s">
        <v>681</v>
      </c>
      <c r="C611" s="107"/>
      <c r="D611" s="107"/>
      <c r="E611" s="64" t="s">
        <v>62</v>
      </c>
      <c r="F611" s="64">
        <v>1</v>
      </c>
    </row>
    <row r="612" spans="1:6" ht="21.95" customHeight="1" x14ac:dyDescent="0.2">
      <c r="A612" s="67" t="s">
        <v>1406</v>
      </c>
      <c r="B612" s="107" t="s">
        <v>744</v>
      </c>
      <c r="C612" s="107"/>
      <c r="D612" s="107"/>
      <c r="E612" s="64" t="s">
        <v>62</v>
      </c>
      <c r="F612" s="64">
        <v>1</v>
      </c>
    </row>
    <row r="613" spans="1:6" ht="21.95" customHeight="1" x14ac:dyDescent="0.2">
      <c r="A613" s="67" t="s">
        <v>1407</v>
      </c>
      <c r="B613" s="107" t="s">
        <v>745</v>
      </c>
      <c r="C613" s="107"/>
      <c r="D613" s="107"/>
      <c r="E613" s="64" t="s">
        <v>62</v>
      </c>
      <c r="F613" s="64">
        <v>2</v>
      </c>
    </row>
    <row r="614" spans="1:6" ht="21.95" customHeight="1" x14ac:dyDescent="0.2">
      <c r="A614" s="67" t="s">
        <v>1408</v>
      </c>
      <c r="B614" s="107" t="s">
        <v>687</v>
      </c>
      <c r="C614" s="107"/>
      <c r="D614" s="107"/>
      <c r="E614" s="64" t="s">
        <v>62</v>
      </c>
      <c r="F614" s="64">
        <v>1</v>
      </c>
    </row>
    <row r="615" spans="1:6" ht="21.95" customHeight="1" x14ac:dyDescent="0.2">
      <c r="A615" s="67" t="s">
        <v>1409</v>
      </c>
      <c r="B615" s="107" t="s">
        <v>684</v>
      </c>
      <c r="C615" s="107"/>
      <c r="D615" s="107"/>
      <c r="E615" s="64" t="s">
        <v>62</v>
      </c>
      <c r="F615" s="64">
        <v>1</v>
      </c>
    </row>
    <row r="616" spans="1:6" ht="21.95" customHeight="1" x14ac:dyDescent="0.2">
      <c r="A616" s="67" t="s">
        <v>1410</v>
      </c>
      <c r="B616" s="107" t="s">
        <v>685</v>
      </c>
      <c r="C616" s="107"/>
      <c r="D616" s="107"/>
      <c r="E616" s="64" t="s">
        <v>62</v>
      </c>
      <c r="F616" s="64">
        <v>1</v>
      </c>
    </row>
    <row r="617" spans="1:6" ht="21.95" customHeight="1" x14ac:dyDescent="0.2">
      <c r="A617" s="67" t="s">
        <v>1411</v>
      </c>
      <c r="B617" s="107" t="s">
        <v>746</v>
      </c>
      <c r="C617" s="107"/>
      <c r="D617" s="107"/>
      <c r="E617" s="64" t="s">
        <v>62</v>
      </c>
      <c r="F617" s="64">
        <v>1</v>
      </c>
    </row>
    <row r="618" spans="1:6" ht="21.95" customHeight="1" x14ac:dyDescent="0.2">
      <c r="A618" s="67" t="s">
        <v>1412</v>
      </c>
      <c r="B618" s="107" t="s">
        <v>689</v>
      </c>
      <c r="C618" s="107"/>
      <c r="D618" s="107"/>
      <c r="E618" s="64" t="s">
        <v>62</v>
      </c>
      <c r="F618" s="64">
        <v>3</v>
      </c>
    </row>
    <row r="619" spans="1:6" ht="21.95" customHeight="1" x14ac:dyDescent="0.2">
      <c r="A619" s="67" t="s">
        <v>1413</v>
      </c>
      <c r="B619" s="107" t="s">
        <v>693</v>
      </c>
      <c r="C619" s="107"/>
      <c r="D619" s="107"/>
      <c r="E619" s="64" t="s">
        <v>62</v>
      </c>
      <c r="F619" s="64">
        <v>37</v>
      </c>
    </row>
    <row r="620" spans="1:6" ht="21.95" customHeight="1" x14ac:dyDescent="0.2">
      <c r="A620" s="67" t="s">
        <v>1414</v>
      </c>
      <c r="B620" s="107" t="s">
        <v>747</v>
      </c>
      <c r="C620" s="107"/>
      <c r="D620" s="107"/>
      <c r="E620" s="64" t="s">
        <v>62</v>
      </c>
      <c r="F620" s="64">
        <v>1</v>
      </c>
    </row>
    <row r="621" spans="1:6" ht="21.95" customHeight="1" x14ac:dyDescent="0.2">
      <c r="A621" s="67" t="s">
        <v>1415</v>
      </c>
      <c r="B621" s="107" t="s">
        <v>697</v>
      </c>
      <c r="C621" s="107"/>
      <c r="D621" s="107"/>
      <c r="E621" s="64" t="s">
        <v>62</v>
      </c>
      <c r="F621" s="64">
        <v>1</v>
      </c>
    </row>
    <row r="622" spans="1:6" ht="21.95" customHeight="1" x14ac:dyDescent="0.2">
      <c r="A622" s="67" t="s">
        <v>1416</v>
      </c>
      <c r="B622" s="107" t="s">
        <v>698</v>
      </c>
      <c r="C622" s="107"/>
      <c r="D622" s="107"/>
      <c r="E622" s="64" t="s">
        <v>62</v>
      </c>
      <c r="F622" s="64">
        <v>2</v>
      </c>
    </row>
    <row r="623" spans="1:6" ht="21.95" customHeight="1" x14ac:dyDescent="0.2">
      <c r="A623" s="67" t="s">
        <v>1417</v>
      </c>
      <c r="B623" s="107" t="s">
        <v>748</v>
      </c>
      <c r="C623" s="107"/>
      <c r="D623" s="107"/>
      <c r="E623" s="64" t="s">
        <v>62</v>
      </c>
      <c r="F623" s="64">
        <v>4</v>
      </c>
    </row>
    <row r="624" spans="1:6" ht="21.95" customHeight="1" x14ac:dyDescent="0.2">
      <c r="A624" s="67" t="s">
        <v>1418</v>
      </c>
      <c r="B624" s="107" t="s">
        <v>700</v>
      </c>
      <c r="C624" s="107"/>
      <c r="D624" s="107"/>
      <c r="E624" s="64" t="s">
        <v>62</v>
      </c>
      <c r="F624" s="64">
        <v>2</v>
      </c>
    </row>
    <row r="625" spans="1:6" ht="21.95" customHeight="1" x14ac:dyDescent="0.2">
      <c r="A625" s="67" t="s">
        <v>1419</v>
      </c>
      <c r="B625" s="107" t="s">
        <v>749</v>
      </c>
      <c r="C625" s="107"/>
      <c r="D625" s="107"/>
      <c r="E625" s="64" t="s">
        <v>62</v>
      </c>
      <c r="F625" s="64">
        <v>1</v>
      </c>
    </row>
    <row r="626" spans="1:6" ht="21.95" customHeight="1" x14ac:dyDescent="0.2">
      <c r="A626" s="67" t="s">
        <v>1420</v>
      </c>
      <c r="B626" s="107" t="s">
        <v>709</v>
      </c>
      <c r="C626" s="107"/>
      <c r="D626" s="107"/>
      <c r="E626" s="64" t="s">
        <v>62</v>
      </c>
      <c r="F626" s="64">
        <v>11</v>
      </c>
    </row>
    <row r="627" spans="1:6" ht="21.95" customHeight="1" x14ac:dyDescent="0.2">
      <c r="A627" s="67" t="s">
        <v>1421</v>
      </c>
      <c r="B627" s="107" t="s">
        <v>750</v>
      </c>
      <c r="C627" s="107"/>
      <c r="D627" s="107"/>
      <c r="E627" s="64" t="s">
        <v>62</v>
      </c>
      <c r="F627" s="64">
        <v>1</v>
      </c>
    </row>
    <row r="628" spans="1:6" ht="21.95" customHeight="1" x14ac:dyDescent="0.2">
      <c r="A628" s="67" t="s">
        <v>1422</v>
      </c>
      <c r="B628" s="107" t="s">
        <v>751</v>
      </c>
      <c r="C628" s="107"/>
      <c r="D628" s="107"/>
      <c r="E628" s="64" t="s">
        <v>62</v>
      </c>
      <c r="F628" s="64">
        <v>2</v>
      </c>
    </row>
    <row r="629" spans="1:6" ht="21.95" customHeight="1" x14ac:dyDescent="0.2">
      <c r="A629" s="67" t="s">
        <v>1423</v>
      </c>
      <c r="B629" s="107" t="s">
        <v>752</v>
      </c>
      <c r="C629" s="107"/>
      <c r="D629" s="107"/>
      <c r="E629" s="64" t="s">
        <v>62</v>
      </c>
      <c r="F629" s="64">
        <v>2</v>
      </c>
    </row>
    <row r="630" spans="1:6" ht="21.95" customHeight="1" x14ac:dyDescent="0.2">
      <c r="A630" s="67" t="s">
        <v>1424</v>
      </c>
      <c r="B630" s="107" t="s">
        <v>753</v>
      </c>
      <c r="C630" s="107"/>
      <c r="D630" s="107"/>
      <c r="E630" s="64" t="s">
        <v>62</v>
      </c>
      <c r="F630" s="64">
        <v>13</v>
      </c>
    </row>
    <row r="631" spans="1:6" ht="21.95" customHeight="1" x14ac:dyDescent="0.2">
      <c r="A631" s="67" t="s">
        <v>1425</v>
      </c>
      <c r="B631" s="107" t="s">
        <v>717</v>
      </c>
      <c r="C631" s="107"/>
      <c r="D631" s="107"/>
      <c r="E631" s="64" t="s">
        <v>62</v>
      </c>
      <c r="F631" s="64">
        <v>1</v>
      </c>
    </row>
    <row r="632" spans="1:6" ht="21.95" customHeight="1" x14ac:dyDescent="0.2">
      <c r="A632" s="67" t="s">
        <v>1426</v>
      </c>
      <c r="B632" s="107" t="s">
        <v>754</v>
      </c>
      <c r="C632" s="107"/>
      <c r="D632" s="107"/>
      <c r="E632" s="64" t="s">
        <v>62</v>
      </c>
      <c r="F632" s="64">
        <v>2</v>
      </c>
    </row>
    <row r="633" spans="1:6" ht="21.95" customHeight="1" x14ac:dyDescent="0.2">
      <c r="A633" s="67" t="s">
        <v>1427</v>
      </c>
      <c r="B633" s="107" t="s">
        <v>755</v>
      </c>
      <c r="C633" s="107"/>
      <c r="D633" s="107"/>
      <c r="E633" s="64" t="s">
        <v>62</v>
      </c>
      <c r="F633" s="64">
        <v>54</v>
      </c>
    </row>
    <row r="634" spans="1:6" ht="21.95" customHeight="1" x14ac:dyDescent="0.2">
      <c r="A634" s="67" t="s">
        <v>1428</v>
      </c>
      <c r="B634" s="107" t="s">
        <v>756</v>
      </c>
      <c r="C634" s="107"/>
      <c r="D634" s="107"/>
      <c r="E634" s="64" t="s">
        <v>62</v>
      </c>
      <c r="F634" s="64">
        <v>4</v>
      </c>
    </row>
    <row r="635" spans="1:6" ht="21.95" customHeight="1" x14ac:dyDescent="0.2">
      <c r="A635" s="67" t="s">
        <v>1429</v>
      </c>
      <c r="B635" s="107" t="s">
        <v>757</v>
      </c>
      <c r="C635" s="107"/>
      <c r="D635" s="107"/>
      <c r="E635" s="64" t="s">
        <v>62</v>
      </c>
      <c r="F635" s="64">
        <v>1</v>
      </c>
    </row>
    <row r="636" spans="1:6" ht="21.95" customHeight="1" x14ac:dyDescent="0.2">
      <c r="A636" s="67" t="s">
        <v>1430</v>
      </c>
      <c r="B636" s="107" t="s">
        <v>758</v>
      </c>
      <c r="C636" s="107"/>
      <c r="D636" s="107"/>
      <c r="E636" s="64" t="s">
        <v>62</v>
      </c>
      <c r="F636" s="64">
        <v>1</v>
      </c>
    </row>
    <row r="637" spans="1:6" ht="21.95" customHeight="1" x14ac:dyDescent="0.2">
      <c r="A637" s="67" t="s">
        <v>1431</v>
      </c>
      <c r="B637" s="107" t="s">
        <v>759</v>
      </c>
      <c r="C637" s="107"/>
      <c r="D637" s="107"/>
      <c r="E637" s="64" t="s">
        <v>62</v>
      </c>
      <c r="F637" s="64">
        <v>3</v>
      </c>
    </row>
    <row r="638" spans="1:6" ht="21.95" customHeight="1" x14ac:dyDescent="0.2">
      <c r="A638" s="67" t="s">
        <v>1432</v>
      </c>
      <c r="B638" s="107" t="s">
        <v>760</v>
      </c>
      <c r="C638" s="107"/>
      <c r="D638" s="107"/>
      <c r="E638" s="64" t="s">
        <v>62</v>
      </c>
      <c r="F638" s="64">
        <v>1</v>
      </c>
    </row>
    <row r="639" spans="1:6" ht="21.95" customHeight="1" x14ac:dyDescent="0.2">
      <c r="A639" s="67" t="s">
        <v>1433</v>
      </c>
      <c r="B639" s="107" t="s">
        <v>761</v>
      </c>
      <c r="C639" s="107"/>
      <c r="D639" s="107"/>
      <c r="E639" s="64" t="s">
        <v>62</v>
      </c>
      <c r="F639" s="64">
        <v>5</v>
      </c>
    </row>
    <row r="640" spans="1:6" ht="21.95" customHeight="1" x14ac:dyDescent="0.2">
      <c r="A640" s="67" t="s">
        <v>1434</v>
      </c>
      <c r="B640" s="107" t="s">
        <v>762</v>
      </c>
      <c r="C640" s="107"/>
      <c r="D640" s="107"/>
      <c r="E640" s="64" t="s">
        <v>62</v>
      </c>
      <c r="F640" s="64">
        <v>2</v>
      </c>
    </row>
    <row r="641" spans="1:6" ht="21.95" customHeight="1" x14ac:dyDescent="0.2">
      <c r="A641" s="67" t="s">
        <v>1435</v>
      </c>
      <c r="B641" s="107" t="s">
        <v>763</v>
      </c>
      <c r="C641" s="107"/>
      <c r="D641" s="107"/>
      <c r="E641" s="64" t="s">
        <v>62</v>
      </c>
      <c r="F641" s="64">
        <v>6</v>
      </c>
    </row>
    <row r="642" spans="1:6" ht="21.95" customHeight="1" x14ac:dyDescent="0.2">
      <c r="A642" s="67" t="s">
        <v>1436</v>
      </c>
      <c r="B642" s="107" t="s">
        <v>723</v>
      </c>
      <c r="C642" s="107"/>
      <c r="D642" s="107"/>
      <c r="E642" s="64" t="s">
        <v>62</v>
      </c>
      <c r="F642" s="64">
        <v>7</v>
      </c>
    </row>
    <row r="643" spans="1:6" ht="21.95" customHeight="1" x14ac:dyDescent="0.2">
      <c r="A643" s="67" t="s">
        <v>1437</v>
      </c>
      <c r="B643" s="107" t="s">
        <v>724</v>
      </c>
      <c r="C643" s="107"/>
      <c r="D643" s="107"/>
      <c r="E643" s="64" t="s">
        <v>62</v>
      </c>
      <c r="F643" s="64">
        <v>2</v>
      </c>
    </row>
    <row r="644" spans="1:6" ht="21.95" customHeight="1" x14ac:dyDescent="0.2">
      <c r="A644" s="67" t="s">
        <v>1438</v>
      </c>
      <c r="B644" s="107" t="s">
        <v>726</v>
      </c>
      <c r="C644" s="107"/>
      <c r="D644" s="107"/>
      <c r="E644" s="64" t="s">
        <v>62</v>
      </c>
      <c r="F644" s="64">
        <v>2</v>
      </c>
    </row>
    <row r="645" spans="1:6" ht="21.95" customHeight="1" x14ac:dyDescent="0.2">
      <c r="A645" s="67" t="s">
        <v>1439</v>
      </c>
      <c r="B645" s="107" t="s">
        <v>727</v>
      </c>
      <c r="C645" s="107"/>
      <c r="D645" s="107"/>
      <c r="E645" s="64" t="s">
        <v>62</v>
      </c>
      <c r="F645" s="64">
        <v>35</v>
      </c>
    </row>
    <row r="646" spans="1:6" ht="21.95" customHeight="1" x14ac:dyDescent="0.2">
      <c r="A646" s="67" t="s">
        <v>1440</v>
      </c>
      <c r="B646" s="107" t="s">
        <v>764</v>
      </c>
      <c r="C646" s="107"/>
      <c r="D646" s="107"/>
      <c r="E646" s="64" t="s">
        <v>62</v>
      </c>
      <c r="F646" s="64">
        <v>1</v>
      </c>
    </row>
    <row r="647" spans="1:6" ht="21.95" customHeight="1" x14ac:dyDescent="0.2">
      <c r="A647" s="67" t="s">
        <v>1441</v>
      </c>
      <c r="B647" s="107" t="s">
        <v>765</v>
      </c>
      <c r="C647" s="107"/>
      <c r="D647" s="107"/>
      <c r="E647" s="64" t="s">
        <v>62</v>
      </c>
      <c r="F647" s="64">
        <v>1</v>
      </c>
    </row>
    <row r="648" spans="1:6" ht="21.95" customHeight="1" x14ac:dyDescent="0.2">
      <c r="A648" s="67" t="s">
        <v>1442</v>
      </c>
      <c r="B648" s="107" t="s">
        <v>766</v>
      </c>
      <c r="C648" s="107"/>
      <c r="D648" s="107"/>
      <c r="E648" s="64" t="s">
        <v>62</v>
      </c>
      <c r="F648" s="64">
        <v>1</v>
      </c>
    </row>
    <row r="649" spans="1:6" ht="21.95" customHeight="1" x14ac:dyDescent="0.2">
      <c r="A649" s="67" t="s">
        <v>1443</v>
      </c>
      <c r="B649" s="107" t="s">
        <v>767</v>
      </c>
      <c r="C649" s="107"/>
      <c r="D649" s="107"/>
      <c r="E649" s="64" t="s">
        <v>17</v>
      </c>
      <c r="F649" s="64">
        <v>1</v>
      </c>
    </row>
    <row r="650" spans="1:6" ht="21.95" customHeight="1" x14ac:dyDescent="0.2">
      <c r="A650" s="67" t="s">
        <v>1444</v>
      </c>
      <c r="B650" s="107" t="s">
        <v>768</v>
      </c>
      <c r="C650" s="107"/>
      <c r="D650" s="107"/>
      <c r="E650" s="64" t="s">
        <v>17</v>
      </c>
      <c r="F650" s="64">
        <v>1</v>
      </c>
    </row>
    <row r="651" spans="1:6" ht="21.95" customHeight="1" x14ac:dyDescent="0.2">
      <c r="A651" s="67" t="s">
        <v>1445</v>
      </c>
      <c r="B651" s="107" t="s">
        <v>769</v>
      </c>
      <c r="C651" s="107"/>
      <c r="D651" s="107"/>
      <c r="E651" s="64" t="s">
        <v>17</v>
      </c>
      <c r="F651" s="64">
        <v>1</v>
      </c>
    </row>
    <row r="652" spans="1:6" ht="21.95" customHeight="1" x14ac:dyDescent="0.2">
      <c r="A652" s="67" t="s">
        <v>1446</v>
      </c>
      <c r="B652" s="107" t="s">
        <v>770</v>
      </c>
      <c r="C652" s="107"/>
      <c r="D652" s="107"/>
      <c r="E652" s="64" t="s">
        <v>62</v>
      </c>
      <c r="F652" s="64">
        <v>1</v>
      </c>
    </row>
    <row r="653" spans="1:6" ht="21.95" customHeight="1" x14ac:dyDescent="0.2">
      <c r="A653" s="67" t="s">
        <v>1447</v>
      </c>
      <c r="B653" s="107" t="s">
        <v>771</v>
      </c>
      <c r="C653" s="107"/>
      <c r="D653" s="107"/>
      <c r="E653" s="64" t="s">
        <v>62</v>
      </c>
      <c r="F653" s="64">
        <v>1</v>
      </c>
    </row>
    <row r="654" spans="1:6" ht="21.95" customHeight="1" x14ac:dyDescent="0.2">
      <c r="A654" s="67" t="s">
        <v>1448</v>
      </c>
      <c r="B654" s="107" t="s">
        <v>772</v>
      </c>
      <c r="C654" s="107"/>
      <c r="D654" s="107"/>
      <c r="E654" s="64" t="s">
        <v>62</v>
      </c>
      <c r="F654" s="64">
        <v>1</v>
      </c>
    </row>
    <row r="655" spans="1:6" ht="21.95" customHeight="1" x14ac:dyDescent="0.2">
      <c r="A655" s="67" t="s">
        <v>1449</v>
      </c>
      <c r="B655" s="107" t="s">
        <v>773</v>
      </c>
      <c r="C655" s="107"/>
      <c r="D655" s="107"/>
      <c r="E655" s="64" t="s">
        <v>62</v>
      </c>
      <c r="F655" s="64">
        <v>1</v>
      </c>
    </row>
    <row r="656" spans="1:6" ht="21.95" customHeight="1" x14ac:dyDescent="0.2">
      <c r="A656" s="67" t="s">
        <v>1450</v>
      </c>
      <c r="B656" s="107" t="s">
        <v>774</v>
      </c>
      <c r="C656" s="107"/>
      <c r="D656" s="107"/>
      <c r="E656" s="64" t="s">
        <v>62</v>
      </c>
      <c r="F656" s="64">
        <v>2</v>
      </c>
    </row>
    <row r="657" spans="1:6" ht="21.95" customHeight="1" x14ac:dyDescent="0.2">
      <c r="A657" s="67" t="s">
        <v>1451</v>
      </c>
      <c r="B657" s="107" t="s">
        <v>775</v>
      </c>
      <c r="C657" s="107"/>
      <c r="D657" s="107"/>
      <c r="E657" s="64" t="s">
        <v>62</v>
      </c>
      <c r="F657" s="64">
        <v>1</v>
      </c>
    </row>
    <row r="658" spans="1:6" ht="21.95" customHeight="1" x14ac:dyDescent="0.2">
      <c r="A658" s="67" t="s">
        <v>1452</v>
      </c>
      <c r="B658" s="107" t="s">
        <v>776</v>
      </c>
      <c r="C658" s="107"/>
      <c r="D658" s="107"/>
      <c r="E658" s="64" t="s">
        <v>62</v>
      </c>
      <c r="F658" s="64">
        <v>12</v>
      </c>
    </row>
    <row r="659" spans="1:6" ht="21.95" customHeight="1" x14ac:dyDescent="0.2">
      <c r="A659" s="67" t="s">
        <v>1453</v>
      </c>
      <c r="B659" s="107" t="s">
        <v>777</v>
      </c>
      <c r="C659" s="107"/>
      <c r="D659" s="107"/>
      <c r="E659" s="64" t="s">
        <v>62</v>
      </c>
      <c r="F659" s="64">
        <v>7</v>
      </c>
    </row>
    <row r="660" spans="1:6" ht="21.95" customHeight="1" x14ac:dyDescent="0.2">
      <c r="A660" s="67" t="s">
        <v>1454</v>
      </c>
      <c r="B660" s="107" t="s">
        <v>778</v>
      </c>
      <c r="C660" s="107"/>
      <c r="D660" s="107"/>
      <c r="E660" s="64" t="s">
        <v>62</v>
      </c>
      <c r="F660" s="64">
        <v>2</v>
      </c>
    </row>
    <row r="661" spans="1:6" ht="21.95" customHeight="1" x14ac:dyDescent="0.2">
      <c r="A661" s="67" t="s">
        <v>1455</v>
      </c>
      <c r="B661" s="107" t="s">
        <v>779</v>
      </c>
      <c r="C661" s="107"/>
      <c r="D661" s="107"/>
      <c r="E661" s="64" t="s">
        <v>62</v>
      </c>
      <c r="F661" s="64">
        <v>1</v>
      </c>
    </row>
    <row r="662" spans="1:6" ht="21.95" customHeight="1" x14ac:dyDescent="0.2">
      <c r="A662" s="67" t="s">
        <v>1456</v>
      </c>
      <c r="B662" s="107" t="s">
        <v>780</v>
      </c>
      <c r="C662" s="107"/>
      <c r="D662" s="107"/>
      <c r="E662" s="64" t="s">
        <v>62</v>
      </c>
      <c r="F662" s="64">
        <v>12</v>
      </c>
    </row>
    <row r="663" spans="1:6" ht="21.95" customHeight="1" x14ac:dyDescent="0.2">
      <c r="A663" s="67" t="s">
        <v>1457</v>
      </c>
      <c r="B663" s="107" t="s">
        <v>781</v>
      </c>
      <c r="C663" s="107"/>
      <c r="D663" s="107"/>
      <c r="E663" s="64" t="s">
        <v>62</v>
      </c>
      <c r="F663" s="64">
        <v>1</v>
      </c>
    </row>
    <row r="664" spans="1:6" ht="21.95" customHeight="1" x14ac:dyDescent="0.2">
      <c r="A664" s="67" t="s">
        <v>1458</v>
      </c>
      <c r="B664" s="107" t="s">
        <v>782</v>
      </c>
      <c r="C664" s="107"/>
      <c r="D664" s="107"/>
      <c r="E664" s="64" t="s">
        <v>62</v>
      </c>
      <c r="F664" s="64">
        <v>1</v>
      </c>
    </row>
    <row r="665" spans="1:6" ht="21.95" customHeight="1" x14ac:dyDescent="0.2">
      <c r="A665" s="67" t="s">
        <v>1459</v>
      </c>
      <c r="B665" s="107" t="s">
        <v>766</v>
      </c>
      <c r="C665" s="107"/>
      <c r="D665" s="107"/>
      <c r="E665" s="64" t="s">
        <v>62</v>
      </c>
      <c r="F665" s="64">
        <v>1</v>
      </c>
    </row>
    <row r="666" spans="1:6" ht="21.95" customHeight="1" x14ac:dyDescent="0.2">
      <c r="A666" s="67" t="s">
        <v>1460</v>
      </c>
      <c r="B666" s="107" t="s">
        <v>783</v>
      </c>
      <c r="C666" s="107"/>
      <c r="D666" s="107"/>
      <c r="E666" s="64" t="s">
        <v>17</v>
      </c>
      <c r="F666" s="64">
        <v>1</v>
      </c>
    </row>
    <row r="667" spans="1:6" ht="21.95" customHeight="1" x14ac:dyDescent="0.2">
      <c r="A667" s="67" t="s">
        <v>1461</v>
      </c>
      <c r="B667" s="107" t="s">
        <v>784</v>
      </c>
      <c r="C667" s="107"/>
      <c r="D667" s="107"/>
      <c r="E667" s="64" t="s">
        <v>17</v>
      </c>
      <c r="F667" s="64">
        <v>1</v>
      </c>
    </row>
    <row r="668" spans="1:6" ht="21.95" customHeight="1" x14ac:dyDescent="0.2">
      <c r="A668" s="67" t="s">
        <v>1462</v>
      </c>
      <c r="B668" s="107" t="s">
        <v>785</v>
      </c>
      <c r="C668" s="107"/>
      <c r="D668" s="107"/>
      <c r="E668" s="64" t="s">
        <v>62</v>
      </c>
      <c r="F668" s="64">
        <v>1</v>
      </c>
    </row>
    <row r="669" spans="1:6" ht="21.95" customHeight="1" x14ac:dyDescent="0.2">
      <c r="A669" s="67" t="s">
        <v>1463</v>
      </c>
      <c r="B669" s="107" t="s">
        <v>786</v>
      </c>
      <c r="C669" s="107"/>
      <c r="D669" s="107"/>
      <c r="E669" s="64" t="s">
        <v>62</v>
      </c>
      <c r="F669" s="64">
        <v>1</v>
      </c>
    </row>
    <row r="670" spans="1:6" ht="21.95" customHeight="1" x14ac:dyDescent="0.2">
      <c r="A670" s="67" t="s">
        <v>1464</v>
      </c>
      <c r="B670" s="107" t="s">
        <v>787</v>
      </c>
      <c r="C670" s="107"/>
      <c r="D670" s="107"/>
      <c r="E670" s="64" t="s">
        <v>62</v>
      </c>
      <c r="F670" s="64">
        <v>1</v>
      </c>
    </row>
    <row r="671" spans="1:6" ht="21.95" customHeight="1" x14ac:dyDescent="0.2">
      <c r="A671" s="67" t="s">
        <v>1465</v>
      </c>
      <c r="B671" s="107" t="s">
        <v>788</v>
      </c>
      <c r="C671" s="107"/>
      <c r="D671" s="107"/>
      <c r="E671" s="64" t="s">
        <v>62</v>
      </c>
      <c r="F671" s="64">
        <v>1</v>
      </c>
    </row>
    <row r="672" spans="1:6" ht="21.95" customHeight="1" x14ac:dyDescent="0.2">
      <c r="A672" s="67" t="s">
        <v>1466</v>
      </c>
      <c r="B672" s="107" t="s">
        <v>692</v>
      </c>
      <c r="C672" s="107"/>
      <c r="D672" s="107"/>
      <c r="E672" s="64" t="s">
        <v>62</v>
      </c>
      <c r="F672" s="64">
        <v>1</v>
      </c>
    </row>
    <row r="673" spans="1:6" ht="21.95" customHeight="1" x14ac:dyDescent="0.2">
      <c r="A673" s="67" t="s">
        <v>1467</v>
      </c>
      <c r="B673" s="107" t="s">
        <v>789</v>
      </c>
      <c r="C673" s="107"/>
      <c r="D673" s="107"/>
      <c r="E673" s="64" t="s">
        <v>17</v>
      </c>
      <c r="F673" s="64">
        <v>7</v>
      </c>
    </row>
    <row r="674" spans="1:6" ht="21.95" customHeight="1" x14ac:dyDescent="0.2">
      <c r="A674" s="67" t="s">
        <v>1468</v>
      </c>
      <c r="B674" s="107" t="s">
        <v>729</v>
      </c>
      <c r="C674" s="107"/>
      <c r="D674" s="107"/>
      <c r="E674" s="64" t="s">
        <v>62</v>
      </c>
      <c r="F674" s="64">
        <v>2</v>
      </c>
    </row>
    <row r="675" spans="1:6" ht="21.95" customHeight="1" x14ac:dyDescent="0.2">
      <c r="A675" s="67" t="s">
        <v>1469</v>
      </c>
      <c r="B675" s="107" t="s">
        <v>776</v>
      </c>
      <c r="C675" s="107"/>
      <c r="D675" s="107"/>
      <c r="E675" s="64" t="s">
        <v>62</v>
      </c>
      <c r="F675" s="64">
        <v>8</v>
      </c>
    </row>
    <row r="676" spans="1:6" ht="21.95" customHeight="1" x14ac:dyDescent="0.2">
      <c r="A676" s="67" t="s">
        <v>1470</v>
      </c>
      <c r="B676" s="107" t="s">
        <v>731</v>
      </c>
      <c r="C676" s="107"/>
      <c r="D676" s="107"/>
      <c r="E676" s="64" t="s">
        <v>62</v>
      </c>
      <c r="F676" s="64">
        <v>2</v>
      </c>
    </row>
    <row r="677" spans="1:6" ht="21.95" customHeight="1" x14ac:dyDescent="0.2">
      <c r="A677" s="67" t="s">
        <v>1471</v>
      </c>
      <c r="B677" s="107" t="s">
        <v>777</v>
      </c>
      <c r="C677" s="107"/>
      <c r="D677" s="107"/>
      <c r="E677" s="64" t="s">
        <v>62</v>
      </c>
      <c r="F677" s="64">
        <v>6</v>
      </c>
    </row>
    <row r="678" spans="1:6" ht="21.95" customHeight="1" x14ac:dyDescent="0.2">
      <c r="A678" s="67" t="s">
        <v>1472</v>
      </c>
      <c r="B678" s="107" t="s">
        <v>732</v>
      </c>
      <c r="C678" s="107"/>
      <c r="D678" s="107"/>
      <c r="E678" s="64" t="s">
        <v>62</v>
      </c>
      <c r="F678" s="64">
        <v>1</v>
      </c>
    </row>
    <row r="679" spans="1:6" ht="21.95" customHeight="1" x14ac:dyDescent="0.2">
      <c r="A679" s="67" t="s">
        <v>1473</v>
      </c>
      <c r="B679" s="107" t="s">
        <v>790</v>
      </c>
      <c r="C679" s="107"/>
      <c r="D679" s="107"/>
      <c r="E679" s="64" t="s">
        <v>62</v>
      </c>
      <c r="F679" s="64">
        <v>5</v>
      </c>
    </row>
    <row r="680" spans="1:6" ht="21.95" customHeight="1" x14ac:dyDescent="0.2">
      <c r="A680" s="67" t="s">
        <v>1474</v>
      </c>
      <c r="B680" s="107" t="s">
        <v>791</v>
      </c>
      <c r="C680" s="107"/>
      <c r="D680" s="107"/>
      <c r="E680" s="64" t="s">
        <v>62</v>
      </c>
      <c r="F680" s="64">
        <v>2</v>
      </c>
    </row>
    <row r="681" spans="1:6" ht="21.95" customHeight="1" x14ac:dyDescent="0.2">
      <c r="A681" s="67" t="s">
        <v>1475</v>
      </c>
      <c r="B681" s="107" t="s">
        <v>780</v>
      </c>
      <c r="C681" s="107"/>
      <c r="D681" s="107"/>
      <c r="E681" s="64" t="s">
        <v>62</v>
      </c>
      <c r="F681" s="64">
        <v>8</v>
      </c>
    </row>
    <row r="682" spans="1:6" ht="21.95" customHeight="1" x14ac:dyDescent="0.2">
      <c r="A682" s="67" t="s">
        <v>1476</v>
      </c>
      <c r="B682" s="107" t="s">
        <v>792</v>
      </c>
      <c r="C682" s="107"/>
      <c r="D682" s="107"/>
      <c r="E682" s="64" t="s">
        <v>62</v>
      </c>
      <c r="F682" s="64">
        <v>1</v>
      </c>
    </row>
    <row r="683" spans="1:6" ht="21.95" customHeight="1" x14ac:dyDescent="0.2">
      <c r="A683" s="67" t="s">
        <v>1477</v>
      </c>
      <c r="B683" s="107" t="s">
        <v>739</v>
      </c>
      <c r="C683" s="107"/>
      <c r="D683" s="107"/>
      <c r="E683" s="64" t="s">
        <v>62</v>
      </c>
      <c r="F683" s="64">
        <v>1</v>
      </c>
    </row>
    <row r="684" spans="1:6" ht="21.95" customHeight="1" x14ac:dyDescent="0.2">
      <c r="A684" s="67" t="s">
        <v>1478</v>
      </c>
      <c r="B684" s="107" t="s">
        <v>740</v>
      </c>
      <c r="C684" s="107"/>
      <c r="D684" s="107"/>
      <c r="E684" s="64" t="s">
        <v>62</v>
      </c>
      <c r="F684" s="64">
        <v>1</v>
      </c>
    </row>
    <row r="685" spans="1:6" ht="21.95" customHeight="1" x14ac:dyDescent="0.2">
      <c r="A685" s="67" t="s">
        <v>1479</v>
      </c>
      <c r="B685" s="107" t="s">
        <v>745</v>
      </c>
      <c r="C685" s="107"/>
      <c r="D685" s="107"/>
      <c r="E685" s="64" t="s">
        <v>62</v>
      </c>
      <c r="F685" s="64">
        <v>2</v>
      </c>
    </row>
    <row r="686" spans="1:6" ht="21.95" customHeight="1" x14ac:dyDescent="0.2">
      <c r="A686" s="67" t="s">
        <v>1480</v>
      </c>
      <c r="B686" s="107" t="s">
        <v>687</v>
      </c>
      <c r="C686" s="107"/>
      <c r="D686" s="107"/>
      <c r="E686" s="64" t="s">
        <v>62</v>
      </c>
      <c r="F686" s="64">
        <v>1</v>
      </c>
    </row>
    <row r="687" spans="1:6" ht="21.95" customHeight="1" x14ac:dyDescent="0.2">
      <c r="A687" s="67" t="s">
        <v>1481</v>
      </c>
      <c r="B687" s="107" t="s">
        <v>793</v>
      </c>
      <c r="C687" s="107"/>
      <c r="D687" s="107"/>
      <c r="E687" s="64" t="s">
        <v>62</v>
      </c>
      <c r="F687" s="64">
        <v>1</v>
      </c>
    </row>
    <row r="688" spans="1:6" ht="21.95" customHeight="1" x14ac:dyDescent="0.2">
      <c r="A688" s="67" t="s">
        <v>1482</v>
      </c>
      <c r="B688" s="107" t="s">
        <v>688</v>
      </c>
      <c r="C688" s="107"/>
      <c r="D688" s="107"/>
      <c r="E688" s="64" t="s">
        <v>62</v>
      </c>
      <c r="F688" s="64">
        <v>1</v>
      </c>
    </row>
    <row r="689" spans="1:6" ht="21.95" customHeight="1" x14ac:dyDescent="0.2">
      <c r="A689" s="67" t="s">
        <v>1483</v>
      </c>
      <c r="B689" s="107" t="s">
        <v>689</v>
      </c>
      <c r="C689" s="107"/>
      <c r="D689" s="107"/>
      <c r="E689" s="64" t="s">
        <v>62</v>
      </c>
      <c r="F689" s="64">
        <v>2</v>
      </c>
    </row>
    <row r="690" spans="1:6" ht="21.95" customHeight="1" x14ac:dyDescent="0.2">
      <c r="A690" s="67" t="s">
        <v>1484</v>
      </c>
      <c r="B690" s="107" t="s">
        <v>690</v>
      </c>
      <c r="C690" s="107"/>
      <c r="D690" s="107"/>
      <c r="E690" s="64" t="s">
        <v>62</v>
      </c>
      <c r="F690" s="64">
        <v>3</v>
      </c>
    </row>
    <row r="691" spans="1:6" ht="21.95" customHeight="1" x14ac:dyDescent="0.2">
      <c r="A691" s="67" t="s">
        <v>1485</v>
      </c>
      <c r="B691" s="107" t="s">
        <v>691</v>
      </c>
      <c r="C691" s="107"/>
      <c r="D691" s="107"/>
      <c r="E691" s="64" t="s">
        <v>62</v>
      </c>
      <c r="F691" s="64">
        <v>1</v>
      </c>
    </row>
    <row r="692" spans="1:6" ht="21.95" customHeight="1" x14ac:dyDescent="0.2">
      <c r="A692" s="67" t="s">
        <v>1486</v>
      </c>
      <c r="B692" s="107" t="s">
        <v>692</v>
      </c>
      <c r="C692" s="107"/>
      <c r="D692" s="107"/>
      <c r="E692" s="64" t="s">
        <v>62</v>
      </c>
      <c r="F692" s="64">
        <v>1</v>
      </c>
    </row>
    <row r="693" spans="1:6" ht="21.95" customHeight="1" x14ac:dyDescent="0.2">
      <c r="A693" s="67" t="s">
        <v>1487</v>
      </c>
      <c r="B693" s="107" t="s">
        <v>693</v>
      </c>
      <c r="C693" s="107"/>
      <c r="D693" s="107"/>
      <c r="E693" s="64" t="s">
        <v>62</v>
      </c>
      <c r="F693" s="64">
        <v>29</v>
      </c>
    </row>
    <row r="694" spans="1:6" ht="21.95" customHeight="1" x14ac:dyDescent="0.2">
      <c r="A694" s="67" t="s">
        <v>1488</v>
      </c>
      <c r="B694" s="107" t="s">
        <v>794</v>
      </c>
      <c r="C694" s="107"/>
      <c r="D694" s="107"/>
      <c r="E694" s="64" t="s">
        <v>62</v>
      </c>
      <c r="F694" s="64">
        <v>1</v>
      </c>
    </row>
    <row r="695" spans="1:6" ht="21.95" customHeight="1" x14ac:dyDescent="0.2">
      <c r="A695" s="67" t="s">
        <v>1489</v>
      </c>
      <c r="B695" s="107" t="s">
        <v>795</v>
      </c>
      <c r="C695" s="107"/>
      <c r="D695" s="107"/>
      <c r="E695" s="64" t="s">
        <v>62</v>
      </c>
      <c r="F695" s="64">
        <v>1</v>
      </c>
    </row>
    <row r="696" spans="1:6" ht="21.95" customHeight="1" x14ac:dyDescent="0.2">
      <c r="A696" s="67" t="s">
        <v>1490</v>
      </c>
      <c r="B696" s="107" t="s">
        <v>696</v>
      </c>
      <c r="C696" s="107"/>
      <c r="D696" s="107"/>
      <c r="E696" s="64" t="s">
        <v>62</v>
      </c>
      <c r="F696" s="64">
        <v>1</v>
      </c>
    </row>
    <row r="697" spans="1:6" ht="21.95" customHeight="1" x14ac:dyDescent="0.2">
      <c r="A697" s="67" t="s">
        <v>1491</v>
      </c>
      <c r="B697" s="107" t="s">
        <v>697</v>
      </c>
      <c r="C697" s="107"/>
      <c r="D697" s="107"/>
      <c r="E697" s="64" t="s">
        <v>62</v>
      </c>
      <c r="F697" s="64">
        <v>2</v>
      </c>
    </row>
    <row r="698" spans="1:6" ht="21.95" customHeight="1" x14ac:dyDescent="0.2">
      <c r="A698" s="67" t="s">
        <v>1492</v>
      </c>
      <c r="B698" s="107" t="s">
        <v>698</v>
      </c>
      <c r="C698" s="107"/>
      <c r="D698" s="107"/>
      <c r="E698" s="64" t="s">
        <v>62</v>
      </c>
      <c r="F698" s="64">
        <v>1</v>
      </c>
    </row>
    <row r="699" spans="1:6" ht="21.95" customHeight="1" x14ac:dyDescent="0.2">
      <c r="A699" s="67" t="s">
        <v>1493</v>
      </c>
      <c r="B699" s="107" t="s">
        <v>699</v>
      </c>
      <c r="C699" s="107"/>
      <c r="D699" s="107"/>
      <c r="E699" s="64" t="s">
        <v>62</v>
      </c>
      <c r="F699" s="64">
        <v>2</v>
      </c>
    </row>
    <row r="700" spans="1:6" ht="21.95" customHeight="1" x14ac:dyDescent="0.2">
      <c r="A700" s="67" t="s">
        <v>1494</v>
      </c>
      <c r="B700" s="107" t="s">
        <v>796</v>
      </c>
      <c r="C700" s="107"/>
      <c r="D700" s="107"/>
      <c r="E700" s="64" t="s">
        <v>62</v>
      </c>
      <c r="F700" s="64">
        <v>1</v>
      </c>
    </row>
    <row r="701" spans="1:6" ht="21.95" customHeight="1" x14ac:dyDescent="0.2">
      <c r="A701" s="67" t="s">
        <v>1495</v>
      </c>
      <c r="B701" s="107" t="s">
        <v>700</v>
      </c>
      <c r="C701" s="107"/>
      <c r="D701" s="107"/>
      <c r="E701" s="64" t="s">
        <v>62</v>
      </c>
      <c r="F701" s="64">
        <v>20</v>
      </c>
    </row>
    <row r="702" spans="1:6" ht="21.95" customHeight="1" x14ac:dyDescent="0.2">
      <c r="A702" s="67" t="s">
        <v>1496</v>
      </c>
      <c r="B702" s="107" t="s">
        <v>701</v>
      </c>
      <c r="C702" s="107"/>
      <c r="D702" s="107"/>
      <c r="E702" s="64" t="s">
        <v>62</v>
      </c>
      <c r="F702" s="64">
        <v>1</v>
      </c>
    </row>
    <row r="703" spans="1:6" ht="21.95" customHeight="1" x14ac:dyDescent="0.2">
      <c r="A703" s="67" t="s">
        <v>1497</v>
      </c>
      <c r="B703" s="107" t="s">
        <v>703</v>
      </c>
      <c r="C703" s="107"/>
      <c r="D703" s="107"/>
      <c r="E703" s="64" t="s">
        <v>62</v>
      </c>
      <c r="F703" s="64">
        <v>1</v>
      </c>
    </row>
    <row r="704" spans="1:6" ht="21.95" customHeight="1" x14ac:dyDescent="0.2">
      <c r="A704" s="67" t="s">
        <v>1498</v>
      </c>
      <c r="B704" s="107" t="s">
        <v>707</v>
      </c>
      <c r="C704" s="107"/>
      <c r="D704" s="107"/>
      <c r="E704" s="64" t="s">
        <v>62</v>
      </c>
      <c r="F704" s="64">
        <v>9</v>
      </c>
    </row>
    <row r="705" spans="1:6" ht="21.95" customHeight="1" x14ac:dyDescent="0.2">
      <c r="A705" s="67" t="s">
        <v>1499</v>
      </c>
      <c r="B705" s="107" t="s">
        <v>797</v>
      </c>
      <c r="C705" s="107"/>
      <c r="D705" s="107"/>
      <c r="E705" s="64" t="s">
        <v>62</v>
      </c>
      <c r="F705" s="64">
        <v>1</v>
      </c>
    </row>
    <row r="706" spans="1:6" ht="21.95" customHeight="1" x14ac:dyDescent="0.2">
      <c r="A706" s="67" t="s">
        <v>1500</v>
      </c>
      <c r="B706" s="107" t="s">
        <v>708</v>
      </c>
      <c r="C706" s="107"/>
      <c r="D706" s="107"/>
      <c r="E706" s="64" t="s">
        <v>62</v>
      </c>
      <c r="F706" s="64">
        <v>1</v>
      </c>
    </row>
    <row r="707" spans="1:6" ht="21.95" customHeight="1" x14ac:dyDescent="0.2">
      <c r="A707" s="67" t="s">
        <v>1501</v>
      </c>
      <c r="B707" s="107" t="s">
        <v>709</v>
      </c>
      <c r="C707" s="107"/>
      <c r="D707" s="107"/>
      <c r="E707" s="64" t="s">
        <v>62</v>
      </c>
      <c r="F707" s="64">
        <v>19</v>
      </c>
    </row>
    <row r="708" spans="1:6" ht="21.95" customHeight="1" x14ac:dyDescent="0.2">
      <c r="A708" s="67" t="s">
        <v>1502</v>
      </c>
      <c r="B708" s="107" t="s">
        <v>798</v>
      </c>
      <c r="C708" s="107"/>
      <c r="D708" s="107"/>
      <c r="E708" s="64" t="s">
        <v>62</v>
      </c>
      <c r="F708" s="64">
        <v>3</v>
      </c>
    </row>
    <row r="709" spans="1:6" ht="21.95" customHeight="1" x14ac:dyDescent="0.2">
      <c r="A709" s="67" t="s">
        <v>1503</v>
      </c>
      <c r="B709" s="107" t="s">
        <v>716</v>
      </c>
      <c r="C709" s="107"/>
      <c r="D709" s="107"/>
      <c r="E709" s="64" t="s">
        <v>62</v>
      </c>
      <c r="F709" s="64">
        <v>15</v>
      </c>
    </row>
    <row r="710" spans="1:6" ht="21.95" customHeight="1" x14ac:dyDescent="0.2">
      <c r="A710" s="67" t="s">
        <v>1504</v>
      </c>
      <c r="B710" s="107" t="s">
        <v>751</v>
      </c>
      <c r="C710" s="107"/>
      <c r="D710" s="107"/>
      <c r="E710" s="64" t="s">
        <v>62</v>
      </c>
      <c r="F710" s="64">
        <v>3</v>
      </c>
    </row>
    <row r="711" spans="1:6" ht="21.95" customHeight="1" x14ac:dyDescent="0.2">
      <c r="A711" s="67" t="s">
        <v>1505</v>
      </c>
      <c r="B711" s="107" t="s">
        <v>710</v>
      </c>
      <c r="C711" s="107"/>
      <c r="D711" s="107"/>
      <c r="E711" s="64" t="s">
        <v>62</v>
      </c>
      <c r="F711" s="64">
        <v>2</v>
      </c>
    </row>
    <row r="712" spans="1:6" ht="21.95" customHeight="1" x14ac:dyDescent="0.2">
      <c r="A712" s="67" t="s">
        <v>1506</v>
      </c>
      <c r="B712" s="107" t="s">
        <v>717</v>
      </c>
      <c r="C712" s="107"/>
      <c r="D712" s="107"/>
      <c r="E712" s="64" t="s">
        <v>62</v>
      </c>
      <c r="F712" s="64">
        <v>2</v>
      </c>
    </row>
    <row r="713" spans="1:6" ht="21.95" customHeight="1" x14ac:dyDescent="0.2">
      <c r="A713" s="67" t="s">
        <v>1507</v>
      </c>
      <c r="B713" s="107" t="s">
        <v>718</v>
      </c>
      <c r="C713" s="107"/>
      <c r="D713" s="107"/>
      <c r="E713" s="64" t="s">
        <v>62</v>
      </c>
      <c r="F713" s="64">
        <v>2</v>
      </c>
    </row>
    <row r="714" spans="1:6" ht="21.95" customHeight="1" x14ac:dyDescent="0.2">
      <c r="A714" s="67" t="s">
        <v>1508</v>
      </c>
      <c r="B714" s="107" t="s">
        <v>799</v>
      </c>
      <c r="C714" s="107"/>
      <c r="D714" s="107"/>
      <c r="E714" s="64" t="s">
        <v>62</v>
      </c>
      <c r="F714" s="64">
        <v>1</v>
      </c>
    </row>
    <row r="715" spans="1:6" ht="21.95" customHeight="1" x14ac:dyDescent="0.2">
      <c r="A715" s="67" t="s">
        <v>1509</v>
      </c>
      <c r="B715" s="107" t="s">
        <v>800</v>
      </c>
      <c r="C715" s="107"/>
      <c r="D715" s="107"/>
      <c r="E715" s="64" t="s">
        <v>62</v>
      </c>
      <c r="F715" s="64">
        <v>1</v>
      </c>
    </row>
    <row r="716" spans="1:6" ht="21.95" customHeight="1" x14ac:dyDescent="0.2">
      <c r="A716" s="67" t="s">
        <v>1510</v>
      </c>
      <c r="B716" s="107" t="s">
        <v>801</v>
      </c>
      <c r="C716" s="107"/>
      <c r="D716" s="107"/>
      <c r="E716" s="64" t="s">
        <v>62</v>
      </c>
      <c r="F716" s="64">
        <v>2</v>
      </c>
    </row>
    <row r="717" spans="1:6" ht="21.95" customHeight="1" x14ac:dyDescent="0.2">
      <c r="A717" s="67" t="s">
        <v>1511</v>
      </c>
      <c r="B717" s="107" t="s">
        <v>720</v>
      </c>
      <c r="C717" s="107"/>
      <c r="D717" s="107"/>
      <c r="E717" s="64" t="s">
        <v>62</v>
      </c>
      <c r="F717" s="64">
        <v>4</v>
      </c>
    </row>
    <row r="718" spans="1:6" ht="21.95" customHeight="1" x14ac:dyDescent="0.2">
      <c r="A718" s="67" t="s">
        <v>1512</v>
      </c>
      <c r="B718" s="107" t="s">
        <v>802</v>
      </c>
      <c r="C718" s="107"/>
      <c r="D718" s="107"/>
      <c r="E718" s="64" t="s">
        <v>62</v>
      </c>
      <c r="F718" s="64">
        <v>2</v>
      </c>
    </row>
    <row r="719" spans="1:6" ht="21.95" customHeight="1" x14ac:dyDescent="0.2">
      <c r="A719" s="67" t="s">
        <v>1513</v>
      </c>
      <c r="B719" s="107" t="s">
        <v>803</v>
      </c>
      <c r="C719" s="107"/>
      <c r="D719" s="107"/>
      <c r="E719" s="64" t="s">
        <v>62</v>
      </c>
      <c r="F719" s="64">
        <v>1</v>
      </c>
    </row>
    <row r="720" spans="1:6" ht="21.95" customHeight="1" x14ac:dyDescent="0.2">
      <c r="A720" s="67" t="s">
        <v>1514</v>
      </c>
      <c r="B720" s="107" t="s">
        <v>804</v>
      </c>
      <c r="C720" s="107"/>
      <c r="D720" s="107"/>
      <c r="E720" s="64" t="s">
        <v>62</v>
      </c>
      <c r="F720" s="64">
        <v>1</v>
      </c>
    </row>
    <row r="721" spans="1:6" ht="21.95" customHeight="1" x14ac:dyDescent="0.2">
      <c r="A721" s="67" t="s">
        <v>1515</v>
      </c>
      <c r="B721" s="107" t="s">
        <v>719</v>
      </c>
      <c r="C721" s="107"/>
      <c r="D721" s="107"/>
      <c r="E721" s="64" t="s">
        <v>62</v>
      </c>
      <c r="F721" s="64">
        <v>1</v>
      </c>
    </row>
    <row r="722" spans="1:6" ht="21.95" customHeight="1" x14ac:dyDescent="0.2">
      <c r="A722" s="67" t="s">
        <v>1516</v>
      </c>
      <c r="B722" s="107" t="s">
        <v>805</v>
      </c>
      <c r="C722" s="107"/>
      <c r="D722" s="107"/>
      <c r="E722" s="64" t="s">
        <v>62</v>
      </c>
      <c r="F722" s="64">
        <v>1</v>
      </c>
    </row>
    <row r="723" spans="1:6" ht="21.95" customHeight="1" x14ac:dyDescent="0.2">
      <c r="A723" s="67" t="s">
        <v>1517</v>
      </c>
      <c r="B723" s="107" t="s">
        <v>806</v>
      </c>
      <c r="C723" s="107"/>
      <c r="D723" s="107"/>
      <c r="E723" s="64" t="s">
        <v>62</v>
      </c>
      <c r="F723" s="64">
        <v>3</v>
      </c>
    </row>
    <row r="724" spans="1:6" ht="21.95" customHeight="1" x14ac:dyDescent="0.2">
      <c r="A724" s="67" t="s">
        <v>1518</v>
      </c>
      <c r="B724" s="107" t="s">
        <v>762</v>
      </c>
      <c r="C724" s="107"/>
      <c r="D724" s="107"/>
      <c r="E724" s="64" t="s">
        <v>62</v>
      </c>
      <c r="F724" s="64">
        <v>1</v>
      </c>
    </row>
    <row r="725" spans="1:6" ht="21.95" customHeight="1" x14ac:dyDescent="0.2">
      <c r="A725" s="67" t="s">
        <v>1519</v>
      </c>
      <c r="B725" s="107" t="s">
        <v>763</v>
      </c>
      <c r="C725" s="107"/>
      <c r="D725" s="107"/>
      <c r="E725" s="64" t="s">
        <v>62</v>
      </c>
      <c r="F725" s="64">
        <v>1</v>
      </c>
    </row>
    <row r="726" spans="1:6" ht="21.95" customHeight="1" x14ac:dyDescent="0.2">
      <c r="A726" s="67" t="s">
        <v>1520</v>
      </c>
      <c r="B726" s="107" t="s">
        <v>722</v>
      </c>
      <c r="C726" s="107"/>
      <c r="D726" s="107"/>
      <c r="E726" s="64" t="s">
        <v>62</v>
      </c>
      <c r="F726" s="64">
        <v>1</v>
      </c>
    </row>
    <row r="727" spans="1:6" ht="21.95" customHeight="1" x14ac:dyDescent="0.2">
      <c r="A727" s="67" t="s">
        <v>1521</v>
      </c>
      <c r="B727" s="107" t="s">
        <v>723</v>
      </c>
      <c r="C727" s="107"/>
      <c r="D727" s="107"/>
      <c r="E727" s="64" t="s">
        <v>62</v>
      </c>
      <c r="F727" s="64">
        <v>26</v>
      </c>
    </row>
    <row r="728" spans="1:6" ht="21.95" customHeight="1" x14ac:dyDescent="0.2">
      <c r="A728" s="67" t="s">
        <v>1522</v>
      </c>
      <c r="B728" s="107" t="s">
        <v>724</v>
      </c>
      <c r="C728" s="107"/>
      <c r="D728" s="107"/>
      <c r="E728" s="64" t="s">
        <v>62</v>
      </c>
      <c r="F728" s="64">
        <v>6</v>
      </c>
    </row>
    <row r="729" spans="1:6" ht="21.95" customHeight="1" x14ac:dyDescent="0.2">
      <c r="A729" s="67" t="s">
        <v>1523</v>
      </c>
      <c r="B729" s="107" t="s">
        <v>726</v>
      </c>
      <c r="C729" s="107"/>
      <c r="D729" s="107"/>
      <c r="E729" s="64" t="s">
        <v>62</v>
      </c>
      <c r="F729" s="64">
        <v>9</v>
      </c>
    </row>
    <row r="730" spans="1:6" ht="21.95" customHeight="1" x14ac:dyDescent="0.2">
      <c r="A730" s="67" t="s">
        <v>1524</v>
      </c>
      <c r="B730" s="107" t="s">
        <v>729</v>
      </c>
      <c r="C730" s="107"/>
      <c r="D730" s="107"/>
      <c r="E730" s="64" t="s">
        <v>62</v>
      </c>
      <c r="F730" s="64">
        <v>4</v>
      </c>
    </row>
    <row r="731" spans="1:6" ht="21.95" customHeight="1" x14ac:dyDescent="0.2">
      <c r="A731" s="67" t="s">
        <v>1525</v>
      </c>
      <c r="B731" s="107" t="s">
        <v>730</v>
      </c>
      <c r="C731" s="107"/>
      <c r="D731" s="107"/>
      <c r="E731" s="64" t="s">
        <v>62</v>
      </c>
      <c r="F731" s="64">
        <v>6</v>
      </c>
    </row>
    <row r="732" spans="1:6" ht="21.95" customHeight="1" x14ac:dyDescent="0.2">
      <c r="A732" s="67" t="s">
        <v>1526</v>
      </c>
      <c r="B732" s="107" t="s">
        <v>807</v>
      </c>
      <c r="C732" s="107"/>
      <c r="D732" s="107"/>
      <c r="E732" s="64" t="s">
        <v>62</v>
      </c>
      <c r="F732" s="64">
        <v>1</v>
      </c>
    </row>
    <row r="733" spans="1:6" ht="21.95" customHeight="1" x14ac:dyDescent="0.2">
      <c r="A733" s="67" t="s">
        <v>1527</v>
      </c>
      <c r="B733" s="107" t="s">
        <v>808</v>
      </c>
      <c r="C733" s="107"/>
      <c r="D733" s="107"/>
      <c r="E733" s="64" t="s">
        <v>62</v>
      </c>
      <c r="F733" s="64">
        <v>1</v>
      </c>
    </row>
    <row r="734" spans="1:6" ht="21.95" customHeight="1" x14ac:dyDescent="0.2">
      <c r="A734" s="67" t="s">
        <v>1528</v>
      </c>
      <c r="B734" s="107" t="s">
        <v>735</v>
      </c>
      <c r="C734" s="107"/>
      <c r="D734" s="107"/>
      <c r="E734" s="64" t="s">
        <v>62</v>
      </c>
      <c r="F734" s="64">
        <v>1</v>
      </c>
    </row>
    <row r="735" spans="1:6" ht="21.95" customHeight="1" x14ac:dyDescent="0.2">
      <c r="A735" s="67" t="s">
        <v>1529</v>
      </c>
      <c r="B735" s="107" t="s">
        <v>737</v>
      </c>
      <c r="C735" s="107"/>
      <c r="D735" s="107"/>
      <c r="E735" s="64" t="s">
        <v>62</v>
      </c>
      <c r="F735" s="64">
        <v>4</v>
      </c>
    </row>
    <row r="736" spans="1:6" ht="21.95" customHeight="1" x14ac:dyDescent="0.2">
      <c r="A736" s="67" t="s">
        <v>1530</v>
      </c>
      <c r="B736" s="107" t="s">
        <v>736</v>
      </c>
      <c r="C736" s="107"/>
      <c r="D736" s="107"/>
      <c r="E736" s="64" t="s">
        <v>62</v>
      </c>
      <c r="F736" s="64">
        <v>1</v>
      </c>
    </row>
    <row r="737" spans="1:6" ht="21.95" customHeight="1" x14ac:dyDescent="0.2">
      <c r="A737" s="67" t="s">
        <v>1531</v>
      </c>
      <c r="B737" s="107" t="s">
        <v>792</v>
      </c>
      <c r="C737" s="107"/>
      <c r="D737" s="107"/>
      <c r="E737" s="64" t="s">
        <v>62</v>
      </c>
      <c r="F737" s="64">
        <v>1</v>
      </c>
    </row>
    <row r="738" spans="1:6" ht="21.95" customHeight="1" x14ac:dyDescent="0.2">
      <c r="A738" s="67" t="s">
        <v>1532</v>
      </c>
      <c r="B738" s="107" t="s">
        <v>739</v>
      </c>
      <c r="C738" s="107"/>
      <c r="D738" s="107"/>
      <c r="E738" s="64" t="s">
        <v>62</v>
      </c>
      <c r="F738" s="64">
        <v>1</v>
      </c>
    </row>
    <row r="739" spans="1:6" ht="21.95" customHeight="1" x14ac:dyDescent="0.2">
      <c r="A739" s="67" t="s">
        <v>1533</v>
      </c>
      <c r="B739" s="107" t="s">
        <v>740</v>
      </c>
      <c r="C739" s="107"/>
      <c r="D739" s="107"/>
      <c r="E739" s="64" t="s">
        <v>62</v>
      </c>
      <c r="F739" s="64">
        <v>1</v>
      </c>
    </row>
    <row r="740" spans="1:6" ht="21.95" customHeight="1" x14ac:dyDescent="0.2">
      <c r="A740" s="67" t="s">
        <v>1534</v>
      </c>
      <c r="B740" s="107" t="s">
        <v>745</v>
      </c>
      <c r="C740" s="107"/>
      <c r="D740" s="107"/>
      <c r="E740" s="64" t="s">
        <v>62</v>
      </c>
      <c r="F740" s="64">
        <v>2</v>
      </c>
    </row>
    <row r="741" spans="1:6" ht="21.95" customHeight="1" x14ac:dyDescent="0.2">
      <c r="A741" s="67" t="s">
        <v>1535</v>
      </c>
      <c r="B741" s="107" t="s">
        <v>687</v>
      </c>
      <c r="C741" s="107"/>
      <c r="D741" s="107"/>
      <c r="E741" s="64" t="s">
        <v>62</v>
      </c>
      <c r="F741" s="64">
        <v>1</v>
      </c>
    </row>
    <row r="742" spans="1:6" ht="21.95" customHeight="1" x14ac:dyDescent="0.2">
      <c r="A742" s="67" t="s">
        <v>1536</v>
      </c>
      <c r="B742" s="107" t="s">
        <v>793</v>
      </c>
      <c r="C742" s="107"/>
      <c r="D742" s="107"/>
      <c r="E742" s="64" t="s">
        <v>62</v>
      </c>
      <c r="F742" s="64">
        <v>1</v>
      </c>
    </row>
    <row r="743" spans="1:6" ht="21.95" customHeight="1" x14ac:dyDescent="0.2">
      <c r="A743" s="67" t="s">
        <v>1537</v>
      </c>
      <c r="B743" s="107" t="s">
        <v>689</v>
      </c>
      <c r="C743" s="107"/>
      <c r="D743" s="107"/>
      <c r="E743" s="64" t="s">
        <v>62</v>
      </c>
      <c r="F743" s="64">
        <v>3</v>
      </c>
    </row>
    <row r="744" spans="1:6" ht="21.95" customHeight="1" x14ac:dyDescent="0.2">
      <c r="A744" s="67" t="s">
        <v>1538</v>
      </c>
      <c r="B744" s="107" t="s">
        <v>693</v>
      </c>
      <c r="C744" s="107"/>
      <c r="D744" s="107"/>
      <c r="E744" s="64" t="s">
        <v>62</v>
      </c>
      <c r="F744" s="64">
        <v>33</v>
      </c>
    </row>
    <row r="745" spans="1:6" ht="21.95" customHeight="1" x14ac:dyDescent="0.2">
      <c r="A745" s="67" t="s">
        <v>1539</v>
      </c>
      <c r="B745" s="107" t="s">
        <v>809</v>
      </c>
      <c r="C745" s="107"/>
      <c r="D745" s="107"/>
      <c r="E745" s="64" t="s">
        <v>62</v>
      </c>
      <c r="F745" s="64">
        <v>1</v>
      </c>
    </row>
    <row r="746" spans="1:6" ht="21.95" customHeight="1" x14ac:dyDescent="0.2">
      <c r="A746" s="67" t="s">
        <v>1540</v>
      </c>
      <c r="B746" s="107" t="s">
        <v>698</v>
      </c>
      <c r="C746" s="107"/>
      <c r="D746" s="107"/>
      <c r="E746" s="64" t="s">
        <v>62</v>
      </c>
      <c r="F746" s="64">
        <v>2</v>
      </c>
    </row>
    <row r="747" spans="1:6" ht="21.95" customHeight="1" x14ac:dyDescent="0.2">
      <c r="A747" s="67" t="s">
        <v>1541</v>
      </c>
      <c r="B747" s="107" t="s">
        <v>699</v>
      </c>
      <c r="C747" s="107"/>
      <c r="D747" s="107"/>
      <c r="E747" s="64" t="s">
        <v>62</v>
      </c>
      <c r="F747" s="64">
        <v>1</v>
      </c>
    </row>
    <row r="748" spans="1:6" ht="21.95" customHeight="1" x14ac:dyDescent="0.2">
      <c r="A748" s="67" t="s">
        <v>1542</v>
      </c>
      <c r="B748" s="107" t="s">
        <v>748</v>
      </c>
      <c r="C748" s="107"/>
      <c r="D748" s="107"/>
      <c r="E748" s="64" t="s">
        <v>62</v>
      </c>
      <c r="F748" s="64">
        <v>3</v>
      </c>
    </row>
    <row r="749" spans="1:6" ht="21.95" customHeight="1" x14ac:dyDescent="0.2">
      <c r="A749" s="67" t="s">
        <v>1543</v>
      </c>
      <c r="B749" s="107" t="s">
        <v>700</v>
      </c>
      <c r="C749" s="107"/>
      <c r="D749" s="107"/>
      <c r="E749" s="64" t="s">
        <v>62</v>
      </c>
      <c r="F749" s="64">
        <v>3</v>
      </c>
    </row>
    <row r="750" spans="1:6" ht="21.95" customHeight="1" x14ac:dyDescent="0.2">
      <c r="A750" s="67" t="s">
        <v>1544</v>
      </c>
      <c r="B750" s="107" t="s">
        <v>810</v>
      </c>
      <c r="C750" s="107"/>
      <c r="D750" s="107"/>
      <c r="E750" s="64" t="s">
        <v>62</v>
      </c>
      <c r="F750" s="64">
        <v>1</v>
      </c>
    </row>
    <row r="751" spans="1:6" ht="21.95" customHeight="1" x14ac:dyDescent="0.2">
      <c r="A751" s="67" t="s">
        <v>1545</v>
      </c>
      <c r="B751" s="107" t="s">
        <v>709</v>
      </c>
      <c r="C751" s="107"/>
      <c r="D751" s="107"/>
      <c r="E751" s="64" t="s">
        <v>62</v>
      </c>
      <c r="F751" s="64">
        <v>9</v>
      </c>
    </row>
    <row r="752" spans="1:6" ht="21.95" customHeight="1" x14ac:dyDescent="0.2">
      <c r="A752" s="67" t="s">
        <v>1546</v>
      </c>
      <c r="B752" s="107" t="s">
        <v>716</v>
      </c>
      <c r="C752" s="107"/>
      <c r="D752" s="107"/>
      <c r="E752" s="64" t="s">
        <v>62</v>
      </c>
      <c r="F752" s="64">
        <v>5</v>
      </c>
    </row>
    <row r="753" spans="1:6" ht="21.95" customHeight="1" x14ac:dyDescent="0.2">
      <c r="A753" s="67" t="s">
        <v>1547</v>
      </c>
      <c r="B753" s="107" t="s">
        <v>755</v>
      </c>
      <c r="C753" s="107"/>
      <c r="D753" s="107"/>
      <c r="E753" s="64" t="s">
        <v>62</v>
      </c>
      <c r="F753" s="64">
        <v>47</v>
      </c>
    </row>
    <row r="754" spans="1:6" ht="21.95" customHeight="1" x14ac:dyDescent="0.2">
      <c r="A754" s="67" t="s">
        <v>1548</v>
      </c>
      <c r="B754" s="107" t="s">
        <v>750</v>
      </c>
      <c r="C754" s="107"/>
      <c r="D754" s="107"/>
      <c r="E754" s="64" t="s">
        <v>62</v>
      </c>
      <c r="F754" s="64">
        <v>1</v>
      </c>
    </row>
    <row r="755" spans="1:6" ht="21.95" customHeight="1" x14ac:dyDescent="0.2">
      <c r="A755" s="67" t="s">
        <v>1549</v>
      </c>
      <c r="B755" s="107" t="s">
        <v>751</v>
      </c>
      <c r="C755" s="107"/>
      <c r="D755" s="107"/>
      <c r="E755" s="64" t="s">
        <v>62</v>
      </c>
      <c r="F755" s="64">
        <v>2</v>
      </c>
    </row>
    <row r="756" spans="1:6" ht="21.95" customHeight="1" x14ac:dyDescent="0.2">
      <c r="A756" s="67" t="s">
        <v>1550</v>
      </c>
      <c r="B756" s="107" t="s">
        <v>710</v>
      </c>
      <c r="C756" s="107"/>
      <c r="D756" s="107"/>
      <c r="E756" s="64" t="s">
        <v>62</v>
      </c>
      <c r="F756" s="64">
        <v>1</v>
      </c>
    </row>
    <row r="757" spans="1:6" ht="21.95" customHeight="1" x14ac:dyDescent="0.2">
      <c r="A757" s="67" t="s">
        <v>1551</v>
      </c>
      <c r="B757" s="107" t="s">
        <v>717</v>
      </c>
      <c r="C757" s="107"/>
      <c r="D757" s="107"/>
      <c r="E757" s="64" t="s">
        <v>62</v>
      </c>
      <c r="F757" s="64">
        <v>1</v>
      </c>
    </row>
    <row r="758" spans="1:6" ht="21.95" customHeight="1" x14ac:dyDescent="0.2">
      <c r="A758" s="67" t="s">
        <v>1552</v>
      </c>
      <c r="B758" s="107" t="s">
        <v>718</v>
      </c>
      <c r="C758" s="107"/>
      <c r="D758" s="107"/>
      <c r="E758" s="64" t="s">
        <v>62</v>
      </c>
      <c r="F758" s="64">
        <v>3</v>
      </c>
    </row>
    <row r="759" spans="1:6" ht="21.95" customHeight="1" x14ac:dyDescent="0.2">
      <c r="A759" s="67" t="s">
        <v>1553</v>
      </c>
      <c r="B759" s="107" t="s">
        <v>756</v>
      </c>
      <c r="C759" s="107"/>
      <c r="D759" s="107"/>
      <c r="E759" s="64" t="s">
        <v>62</v>
      </c>
      <c r="F759" s="64">
        <v>3</v>
      </c>
    </row>
    <row r="760" spans="1:6" ht="21.95" customHeight="1" x14ac:dyDescent="0.2">
      <c r="A760" s="67" t="s">
        <v>1554</v>
      </c>
      <c r="B760" s="107" t="s">
        <v>811</v>
      </c>
      <c r="C760" s="107"/>
      <c r="D760" s="107"/>
      <c r="E760" s="64" t="s">
        <v>62</v>
      </c>
      <c r="F760" s="64">
        <v>7</v>
      </c>
    </row>
    <row r="761" spans="1:6" ht="21.95" customHeight="1" x14ac:dyDescent="0.2">
      <c r="A761" s="67" t="s">
        <v>1555</v>
      </c>
      <c r="B761" s="107" t="s">
        <v>714</v>
      </c>
      <c r="C761" s="107"/>
      <c r="D761" s="107"/>
      <c r="E761" s="64" t="s">
        <v>62</v>
      </c>
      <c r="F761" s="64">
        <v>1</v>
      </c>
    </row>
    <row r="762" spans="1:6" ht="21.95" customHeight="1" x14ac:dyDescent="0.2">
      <c r="A762" s="67" t="s">
        <v>1556</v>
      </c>
      <c r="B762" s="107" t="s">
        <v>812</v>
      </c>
      <c r="C762" s="107"/>
      <c r="D762" s="107"/>
      <c r="E762" s="64" t="s">
        <v>62</v>
      </c>
      <c r="F762" s="64">
        <v>1</v>
      </c>
    </row>
    <row r="763" spans="1:6" ht="21.95" customHeight="1" x14ac:dyDescent="0.2">
      <c r="A763" s="67" t="s">
        <v>1557</v>
      </c>
      <c r="B763" s="107" t="s">
        <v>813</v>
      </c>
      <c r="C763" s="107"/>
      <c r="D763" s="107"/>
      <c r="E763" s="64" t="s">
        <v>62</v>
      </c>
      <c r="F763" s="64">
        <v>1</v>
      </c>
    </row>
    <row r="764" spans="1:6" ht="21.95" customHeight="1" x14ac:dyDescent="0.2">
      <c r="A764" s="67" t="s">
        <v>1558</v>
      </c>
      <c r="B764" s="107" t="s">
        <v>720</v>
      </c>
      <c r="C764" s="107"/>
      <c r="D764" s="107"/>
      <c r="E764" s="64" t="s">
        <v>62</v>
      </c>
      <c r="F764" s="64">
        <v>1</v>
      </c>
    </row>
    <row r="765" spans="1:6" ht="21.95" customHeight="1" x14ac:dyDescent="0.2">
      <c r="A765" s="67" t="s">
        <v>1559</v>
      </c>
      <c r="B765" s="107" t="s">
        <v>757</v>
      </c>
      <c r="C765" s="107"/>
      <c r="D765" s="107"/>
      <c r="E765" s="64" t="s">
        <v>62</v>
      </c>
      <c r="F765" s="64">
        <v>2</v>
      </c>
    </row>
    <row r="766" spans="1:6" ht="21.95" customHeight="1" x14ac:dyDescent="0.2">
      <c r="A766" s="67" t="s">
        <v>1560</v>
      </c>
      <c r="B766" s="107" t="s">
        <v>759</v>
      </c>
      <c r="C766" s="107"/>
      <c r="D766" s="107"/>
      <c r="E766" s="64" t="s">
        <v>62</v>
      </c>
      <c r="F766" s="64">
        <v>2</v>
      </c>
    </row>
    <row r="767" spans="1:6" ht="21.95" customHeight="1" x14ac:dyDescent="0.2">
      <c r="A767" s="67" t="s">
        <v>1561</v>
      </c>
      <c r="B767" s="107" t="s">
        <v>760</v>
      </c>
      <c r="C767" s="107"/>
      <c r="D767" s="107"/>
      <c r="E767" s="64" t="s">
        <v>62</v>
      </c>
      <c r="F767" s="64">
        <v>1</v>
      </c>
    </row>
    <row r="768" spans="1:6" ht="21.95" customHeight="1" x14ac:dyDescent="0.2">
      <c r="A768" s="67" t="s">
        <v>1562</v>
      </c>
      <c r="B768" s="107" t="s">
        <v>761</v>
      </c>
      <c r="C768" s="107"/>
      <c r="D768" s="107"/>
      <c r="E768" s="64" t="s">
        <v>62</v>
      </c>
      <c r="F768" s="64">
        <v>3</v>
      </c>
    </row>
    <row r="769" spans="1:6" ht="21.95" customHeight="1" x14ac:dyDescent="0.2">
      <c r="A769" s="67" t="s">
        <v>1563</v>
      </c>
      <c r="B769" s="107" t="s">
        <v>722</v>
      </c>
      <c r="C769" s="107"/>
      <c r="D769" s="107"/>
      <c r="E769" s="64" t="s">
        <v>62</v>
      </c>
      <c r="F769" s="64">
        <v>1</v>
      </c>
    </row>
    <row r="770" spans="1:6" ht="21.95" customHeight="1" x14ac:dyDescent="0.2">
      <c r="A770" s="67" t="s">
        <v>1564</v>
      </c>
      <c r="B770" s="107" t="s">
        <v>814</v>
      </c>
      <c r="C770" s="107"/>
      <c r="D770" s="107"/>
      <c r="E770" s="64" t="s">
        <v>62</v>
      </c>
      <c r="F770" s="64">
        <v>1</v>
      </c>
    </row>
    <row r="771" spans="1:6" ht="21.95" customHeight="1" x14ac:dyDescent="0.2">
      <c r="A771" s="67" t="s">
        <v>1565</v>
      </c>
      <c r="B771" s="107" t="s">
        <v>815</v>
      </c>
      <c r="C771" s="107"/>
      <c r="D771" s="107"/>
      <c r="E771" s="64" t="s">
        <v>62</v>
      </c>
      <c r="F771" s="64">
        <v>2</v>
      </c>
    </row>
    <row r="772" spans="1:6" ht="21.95" customHeight="1" x14ac:dyDescent="0.2">
      <c r="A772" s="67" t="s">
        <v>1566</v>
      </c>
      <c r="B772" s="107" t="s">
        <v>763</v>
      </c>
      <c r="C772" s="107"/>
      <c r="D772" s="107"/>
      <c r="E772" s="64" t="s">
        <v>62</v>
      </c>
      <c r="F772" s="64">
        <v>7</v>
      </c>
    </row>
    <row r="773" spans="1:6" ht="21.95" customHeight="1" x14ac:dyDescent="0.2">
      <c r="A773" s="67" t="s">
        <v>1567</v>
      </c>
      <c r="B773" s="107" t="s">
        <v>723</v>
      </c>
      <c r="C773" s="107"/>
      <c r="D773" s="107"/>
      <c r="E773" s="64" t="s">
        <v>62</v>
      </c>
      <c r="F773" s="64">
        <v>4</v>
      </c>
    </row>
    <row r="774" spans="1:6" ht="21.95" customHeight="1" x14ac:dyDescent="0.2">
      <c r="A774" s="67" t="s">
        <v>1568</v>
      </c>
      <c r="B774" s="107" t="s">
        <v>724</v>
      </c>
      <c r="C774" s="107"/>
      <c r="D774" s="107"/>
      <c r="E774" s="64" t="s">
        <v>62</v>
      </c>
      <c r="F774" s="64">
        <v>1</v>
      </c>
    </row>
    <row r="775" spans="1:6" ht="21.95" customHeight="1" x14ac:dyDescent="0.2">
      <c r="A775" s="67" t="s">
        <v>1569</v>
      </c>
      <c r="B775" s="107" t="s">
        <v>727</v>
      </c>
      <c r="C775" s="107"/>
      <c r="D775" s="107"/>
      <c r="E775" s="64" t="s">
        <v>62</v>
      </c>
      <c r="F775" s="64">
        <v>31</v>
      </c>
    </row>
    <row r="776" spans="1:6" ht="21.95" customHeight="1" x14ac:dyDescent="0.2">
      <c r="A776" s="67" t="s">
        <v>1570</v>
      </c>
      <c r="B776" s="107" t="s">
        <v>816</v>
      </c>
      <c r="C776" s="107"/>
      <c r="D776" s="107"/>
      <c r="E776" s="64" t="s">
        <v>62</v>
      </c>
      <c r="F776" s="64">
        <v>1</v>
      </c>
    </row>
    <row r="777" spans="1:6" ht="21.95" customHeight="1" x14ac:dyDescent="0.2">
      <c r="A777" s="67" t="s">
        <v>1571</v>
      </c>
      <c r="B777" s="107" t="s">
        <v>817</v>
      </c>
      <c r="C777" s="107"/>
      <c r="D777" s="107"/>
      <c r="E777" s="64" t="s">
        <v>62</v>
      </c>
      <c r="F777" s="64">
        <v>1</v>
      </c>
    </row>
    <row r="778" spans="1:6" ht="21.95" customHeight="1" x14ac:dyDescent="0.2">
      <c r="A778" s="67" t="s">
        <v>1572</v>
      </c>
      <c r="B778" s="107" t="s">
        <v>771</v>
      </c>
      <c r="C778" s="107"/>
      <c r="D778" s="107"/>
      <c r="E778" s="64" t="s">
        <v>62</v>
      </c>
      <c r="F778" s="64">
        <v>1</v>
      </c>
    </row>
    <row r="779" spans="1:6" ht="21.95" customHeight="1" x14ac:dyDescent="0.2">
      <c r="A779" s="67" t="s">
        <v>1573</v>
      </c>
      <c r="B779" s="107" t="s">
        <v>775</v>
      </c>
      <c r="C779" s="107"/>
      <c r="D779" s="107"/>
      <c r="E779" s="64" t="s">
        <v>62</v>
      </c>
      <c r="F779" s="64">
        <v>2</v>
      </c>
    </row>
    <row r="780" spans="1:6" ht="21.95" customHeight="1" x14ac:dyDescent="0.2">
      <c r="A780" s="67" t="s">
        <v>1574</v>
      </c>
      <c r="B780" s="107" t="s">
        <v>818</v>
      </c>
      <c r="C780" s="107"/>
      <c r="D780" s="107"/>
      <c r="E780" s="64" t="s">
        <v>17</v>
      </c>
      <c r="F780" s="64">
        <v>1</v>
      </c>
    </row>
    <row r="781" spans="1:6" ht="21.95" customHeight="1" x14ac:dyDescent="0.2">
      <c r="A781" s="67" t="s">
        <v>1575</v>
      </c>
      <c r="B781" s="107" t="s">
        <v>776</v>
      </c>
      <c r="C781" s="107"/>
      <c r="D781" s="107"/>
      <c r="E781" s="64" t="s">
        <v>62</v>
      </c>
      <c r="F781" s="64">
        <v>3</v>
      </c>
    </row>
    <row r="782" spans="1:6" ht="21.95" customHeight="1" x14ac:dyDescent="0.2">
      <c r="A782" s="67" t="s">
        <v>1576</v>
      </c>
      <c r="B782" s="107" t="s">
        <v>777</v>
      </c>
      <c r="C782" s="107"/>
      <c r="D782" s="107"/>
      <c r="E782" s="64" t="s">
        <v>62</v>
      </c>
      <c r="F782" s="64">
        <v>4</v>
      </c>
    </row>
    <row r="783" spans="1:6" ht="21.95" customHeight="1" x14ac:dyDescent="0.2">
      <c r="A783" s="67" t="s">
        <v>1577</v>
      </c>
      <c r="B783" s="107" t="s">
        <v>779</v>
      </c>
      <c r="C783" s="107"/>
      <c r="D783" s="107"/>
      <c r="E783" s="64" t="s">
        <v>62</v>
      </c>
      <c r="F783" s="64">
        <v>1</v>
      </c>
    </row>
    <row r="784" spans="1:6" ht="21.95" customHeight="1" x14ac:dyDescent="0.2">
      <c r="A784" s="67" t="s">
        <v>1578</v>
      </c>
      <c r="B784" s="107" t="s">
        <v>780</v>
      </c>
      <c r="C784" s="107"/>
      <c r="D784" s="107"/>
      <c r="E784" s="64" t="s">
        <v>62</v>
      </c>
      <c r="F784" s="64">
        <v>2</v>
      </c>
    </row>
    <row r="785" spans="1:6" ht="21.95" customHeight="1" x14ac:dyDescent="0.2">
      <c r="A785" s="67" t="s">
        <v>1579</v>
      </c>
      <c r="B785" s="107" t="s">
        <v>819</v>
      </c>
      <c r="C785" s="107"/>
      <c r="D785" s="107"/>
      <c r="E785" s="64" t="s">
        <v>62</v>
      </c>
      <c r="F785" s="64">
        <v>1</v>
      </c>
    </row>
    <row r="786" spans="1:6" ht="21.95" customHeight="1" x14ac:dyDescent="0.2">
      <c r="A786" s="67" t="s">
        <v>1580</v>
      </c>
      <c r="B786" s="107" t="s">
        <v>820</v>
      </c>
      <c r="C786" s="107"/>
      <c r="D786" s="107"/>
      <c r="E786" s="64" t="s">
        <v>62</v>
      </c>
      <c r="F786" s="64">
        <v>1</v>
      </c>
    </row>
    <row r="787" spans="1:6" ht="21.95" customHeight="1" x14ac:dyDescent="0.2">
      <c r="A787" s="67" t="s">
        <v>1581</v>
      </c>
      <c r="B787" s="107" t="s">
        <v>821</v>
      </c>
      <c r="C787" s="107"/>
      <c r="D787" s="107"/>
      <c r="E787" s="64" t="s">
        <v>62</v>
      </c>
      <c r="F787" s="64">
        <v>1</v>
      </c>
    </row>
    <row r="788" spans="1:6" ht="21.95" customHeight="1" x14ac:dyDescent="0.2">
      <c r="A788" s="67" t="s">
        <v>1582</v>
      </c>
      <c r="B788" s="107" t="s">
        <v>822</v>
      </c>
      <c r="C788" s="107"/>
      <c r="D788" s="107"/>
      <c r="E788" s="64" t="s">
        <v>62</v>
      </c>
      <c r="F788" s="64">
        <v>1</v>
      </c>
    </row>
    <row r="789" spans="1:6" ht="21.95" customHeight="1" x14ac:dyDescent="0.2">
      <c r="A789" s="67" t="s">
        <v>1583</v>
      </c>
      <c r="B789" s="107" t="s">
        <v>823</v>
      </c>
      <c r="C789" s="107"/>
      <c r="D789" s="107"/>
      <c r="E789" s="64" t="s">
        <v>17</v>
      </c>
      <c r="F789" s="64">
        <v>3</v>
      </c>
    </row>
    <row r="790" spans="1:6" ht="21.95" customHeight="1" x14ac:dyDescent="0.2">
      <c r="A790" s="67" t="s">
        <v>1584</v>
      </c>
      <c r="B790" s="107" t="s">
        <v>824</v>
      </c>
      <c r="C790" s="107"/>
      <c r="D790" s="107"/>
      <c r="E790" s="64" t="s">
        <v>62</v>
      </c>
      <c r="F790" s="64">
        <v>1</v>
      </c>
    </row>
    <row r="791" spans="1:6" ht="21.95" customHeight="1" x14ac:dyDescent="0.2">
      <c r="A791" s="67" t="s">
        <v>1585</v>
      </c>
      <c r="B791" s="107" t="s">
        <v>825</v>
      </c>
      <c r="C791" s="107"/>
      <c r="D791" s="107"/>
      <c r="E791" s="64" t="s">
        <v>62</v>
      </c>
      <c r="F791" s="64">
        <v>3</v>
      </c>
    </row>
    <row r="792" spans="1:6" ht="21.95" customHeight="1" x14ac:dyDescent="0.2">
      <c r="A792" s="67" t="s">
        <v>1586</v>
      </c>
      <c r="B792" s="107" t="s">
        <v>826</v>
      </c>
      <c r="C792" s="107"/>
      <c r="D792" s="107"/>
      <c r="E792" s="64" t="s">
        <v>62</v>
      </c>
      <c r="F792" s="64">
        <v>5</v>
      </c>
    </row>
    <row r="793" spans="1:6" ht="21.95" customHeight="1" x14ac:dyDescent="0.2">
      <c r="A793" s="67" t="s">
        <v>1587</v>
      </c>
      <c r="B793" s="107" t="s">
        <v>827</v>
      </c>
      <c r="C793" s="107"/>
      <c r="D793" s="107"/>
      <c r="E793" s="64" t="s">
        <v>62</v>
      </c>
      <c r="F793" s="64">
        <v>1</v>
      </c>
    </row>
    <row r="794" spans="1:6" ht="21.95" customHeight="1" x14ac:dyDescent="0.2">
      <c r="A794" s="67" t="s">
        <v>1588</v>
      </c>
      <c r="B794" s="107" t="s">
        <v>828</v>
      </c>
      <c r="C794" s="107"/>
      <c r="D794" s="107"/>
      <c r="E794" s="64" t="s">
        <v>62</v>
      </c>
      <c r="F794" s="64">
        <v>1</v>
      </c>
    </row>
    <row r="795" spans="1:6" ht="21.95" customHeight="1" x14ac:dyDescent="0.2">
      <c r="A795" s="67" t="s">
        <v>1589</v>
      </c>
      <c r="B795" s="107" t="s">
        <v>829</v>
      </c>
      <c r="C795" s="107"/>
      <c r="D795" s="107"/>
      <c r="E795" s="64" t="s">
        <v>62</v>
      </c>
      <c r="F795" s="64">
        <v>1</v>
      </c>
    </row>
    <row r="796" spans="1:6" ht="21.95" customHeight="1" x14ac:dyDescent="0.2">
      <c r="A796" s="67" t="s">
        <v>1590</v>
      </c>
      <c r="B796" s="107" t="s">
        <v>830</v>
      </c>
      <c r="C796" s="107"/>
      <c r="D796" s="107"/>
      <c r="E796" s="64" t="s">
        <v>62</v>
      </c>
      <c r="F796" s="64">
        <v>1</v>
      </c>
    </row>
    <row r="797" spans="1:6" ht="21.95" customHeight="1" x14ac:dyDescent="0.2">
      <c r="A797" s="67" t="s">
        <v>1591</v>
      </c>
      <c r="B797" s="107" t="s">
        <v>831</v>
      </c>
      <c r="C797" s="107"/>
      <c r="D797" s="107"/>
      <c r="E797" s="64" t="s">
        <v>62</v>
      </c>
      <c r="F797" s="64">
        <v>1</v>
      </c>
    </row>
    <row r="798" spans="1:6" ht="21.95" customHeight="1" x14ac:dyDescent="0.2">
      <c r="A798" s="67" t="s">
        <v>1592</v>
      </c>
      <c r="B798" s="107" t="s">
        <v>832</v>
      </c>
      <c r="C798" s="107"/>
      <c r="D798" s="107"/>
      <c r="E798" s="64" t="s">
        <v>17</v>
      </c>
      <c r="F798" s="64">
        <v>2</v>
      </c>
    </row>
    <row r="799" spans="1:6" ht="21.95" customHeight="1" x14ac:dyDescent="0.2">
      <c r="A799" s="67" t="s">
        <v>1593</v>
      </c>
      <c r="B799" s="107" t="s">
        <v>833</v>
      </c>
      <c r="C799" s="107"/>
      <c r="D799" s="107"/>
      <c r="E799" s="64" t="s">
        <v>62</v>
      </c>
      <c r="F799" s="64">
        <v>1</v>
      </c>
    </row>
    <row r="800" spans="1:6" ht="21.95" customHeight="1" x14ac:dyDescent="0.2">
      <c r="A800" s="67" t="s">
        <v>1594</v>
      </c>
      <c r="B800" s="107" t="s">
        <v>834</v>
      </c>
      <c r="C800" s="107"/>
      <c r="D800" s="107"/>
      <c r="E800" s="64" t="s">
        <v>62</v>
      </c>
      <c r="F800" s="64">
        <v>3</v>
      </c>
    </row>
    <row r="801" spans="1:6" ht="21.95" customHeight="1" x14ac:dyDescent="0.2">
      <c r="A801" s="67" t="s">
        <v>1595</v>
      </c>
      <c r="B801" s="107" t="s">
        <v>835</v>
      </c>
      <c r="C801" s="107"/>
      <c r="D801" s="107"/>
      <c r="E801" s="64" t="s">
        <v>62</v>
      </c>
      <c r="F801" s="64">
        <v>4</v>
      </c>
    </row>
    <row r="802" spans="1:6" ht="21.95" customHeight="1" x14ac:dyDescent="0.2">
      <c r="A802" s="67" t="s">
        <v>1596</v>
      </c>
      <c r="B802" s="107" t="s">
        <v>836</v>
      </c>
      <c r="C802" s="107"/>
      <c r="D802" s="107"/>
      <c r="E802" s="64" t="s">
        <v>62</v>
      </c>
      <c r="F802" s="64">
        <v>1</v>
      </c>
    </row>
    <row r="803" spans="1:6" ht="21.95" customHeight="1" x14ac:dyDescent="0.2">
      <c r="A803" s="67" t="s">
        <v>1597</v>
      </c>
      <c r="B803" s="107" t="s">
        <v>828</v>
      </c>
      <c r="C803" s="107"/>
      <c r="D803" s="107"/>
      <c r="E803" s="64" t="s">
        <v>62</v>
      </c>
      <c r="F803" s="64">
        <v>1</v>
      </c>
    </row>
    <row r="804" spans="1:6" ht="21.95" customHeight="1" x14ac:dyDescent="0.2">
      <c r="A804" s="67" t="s">
        <v>1598</v>
      </c>
      <c r="B804" s="107" t="s">
        <v>829</v>
      </c>
      <c r="C804" s="107"/>
      <c r="D804" s="107"/>
      <c r="E804" s="64" t="s">
        <v>62</v>
      </c>
      <c r="F804" s="64">
        <v>1</v>
      </c>
    </row>
    <row r="805" spans="1:6" ht="21.95" customHeight="1" x14ac:dyDescent="0.2">
      <c r="A805" s="67" t="s">
        <v>1599</v>
      </c>
      <c r="B805" s="107" t="s">
        <v>830</v>
      </c>
      <c r="C805" s="107"/>
      <c r="D805" s="107"/>
      <c r="E805" s="64" t="s">
        <v>62</v>
      </c>
      <c r="F805" s="64">
        <v>1</v>
      </c>
    </row>
    <row r="806" spans="1:6" ht="21.95" customHeight="1" x14ac:dyDescent="0.2">
      <c r="A806" s="67" t="s">
        <v>1600</v>
      </c>
      <c r="B806" s="107" t="s">
        <v>831</v>
      </c>
      <c r="C806" s="107"/>
      <c r="D806" s="107"/>
      <c r="E806" s="64" t="s">
        <v>62</v>
      </c>
      <c r="F806" s="64">
        <v>1</v>
      </c>
    </row>
    <row r="807" spans="1:6" ht="21.95" customHeight="1" x14ac:dyDescent="0.2">
      <c r="A807" s="67" t="s">
        <v>1601</v>
      </c>
      <c r="B807" s="107" t="s">
        <v>832</v>
      </c>
      <c r="C807" s="107"/>
      <c r="D807" s="107"/>
      <c r="E807" s="64" t="s">
        <v>17</v>
      </c>
      <c r="F807" s="64">
        <v>4</v>
      </c>
    </row>
    <row r="808" spans="1:6" ht="21.95" customHeight="1" x14ac:dyDescent="0.2">
      <c r="A808" s="67" t="s">
        <v>1602</v>
      </c>
      <c r="B808" s="107" t="s">
        <v>833</v>
      </c>
      <c r="C808" s="107"/>
      <c r="D808" s="107"/>
      <c r="E808" s="64" t="s">
        <v>62</v>
      </c>
      <c r="F808" s="64">
        <v>1</v>
      </c>
    </row>
    <row r="809" spans="1:6" ht="21.95" customHeight="1" x14ac:dyDescent="0.2">
      <c r="A809" s="67" t="s">
        <v>1603</v>
      </c>
      <c r="B809" s="107" t="s">
        <v>834</v>
      </c>
      <c r="C809" s="107"/>
      <c r="D809" s="107"/>
      <c r="E809" s="64" t="s">
        <v>62</v>
      </c>
      <c r="F809" s="64">
        <v>3</v>
      </c>
    </row>
    <row r="810" spans="1:6" ht="21.95" customHeight="1" x14ac:dyDescent="0.2">
      <c r="A810" s="67" t="s">
        <v>1604</v>
      </c>
      <c r="B810" s="107" t="s">
        <v>835</v>
      </c>
      <c r="C810" s="107"/>
      <c r="D810" s="107"/>
      <c r="E810" s="64" t="s">
        <v>62</v>
      </c>
      <c r="F810" s="64">
        <v>7</v>
      </c>
    </row>
    <row r="811" spans="1:6" ht="21.95" customHeight="1" x14ac:dyDescent="0.2">
      <c r="A811" s="67" t="s">
        <v>1605</v>
      </c>
      <c r="B811" s="107" t="s">
        <v>836</v>
      </c>
      <c r="C811" s="107"/>
      <c r="D811" s="107"/>
      <c r="E811" s="64" t="s">
        <v>62</v>
      </c>
      <c r="F811" s="64">
        <v>3</v>
      </c>
    </row>
    <row r="812" spans="1:6" ht="21.95" customHeight="1" x14ac:dyDescent="0.2">
      <c r="A812" s="67" t="s">
        <v>1606</v>
      </c>
      <c r="B812" s="107" t="s">
        <v>837</v>
      </c>
      <c r="C812" s="107"/>
      <c r="D812" s="107"/>
      <c r="E812" s="64" t="s">
        <v>62</v>
      </c>
      <c r="F812" s="64">
        <v>1</v>
      </c>
    </row>
    <row r="813" spans="1:6" ht="21.95" customHeight="1" x14ac:dyDescent="0.2">
      <c r="A813" s="67" t="s">
        <v>1607</v>
      </c>
      <c r="B813" s="107" t="s">
        <v>838</v>
      </c>
      <c r="C813" s="107"/>
      <c r="D813" s="107"/>
      <c r="E813" s="64" t="s">
        <v>62</v>
      </c>
      <c r="F813" s="64">
        <v>1</v>
      </c>
    </row>
    <row r="814" spans="1:6" ht="21.95" customHeight="1" x14ac:dyDescent="0.2">
      <c r="A814" s="67" t="s">
        <v>1608</v>
      </c>
      <c r="B814" s="107" t="s">
        <v>839</v>
      </c>
      <c r="C814" s="107"/>
      <c r="D814" s="107"/>
      <c r="E814" s="64" t="s">
        <v>62</v>
      </c>
      <c r="F814" s="64">
        <v>1</v>
      </c>
    </row>
    <row r="815" spans="1:6" ht="21.95" customHeight="1" x14ac:dyDescent="0.2">
      <c r="A815" s="67" t="s">
        <v>1609</v>
      </c>
      <c r="B815" s="107" t="s">
        <v>831</v>
      </c>
      <c r="C815" s="107"/>
      <c r="D815" s="107"/>
      <c r="E815" s="64" t="s">
        <v>62</v>
      </c>
      <c r="F815" s="64">
        <v>1</v>
      </c>
    </row>
    <row r="816" spans="1:6" ht="21.95" customHeight="1" x14ac:dyDescent="0.2">
      <c r="A816" s="67" t="s">
        <v>1610</v>
      </c>
      <c r="B816" s="107" t="s">
        <v>840</v>
      </c>
      <c r="C816" s="107"/>
      <c r="D816" s="107"/>
      <c r="E816" s="64" t="s">
        <v>17</v>
      </c>
      <c r="F816" s="64">
        <v>1</v>
      </c>
    </row>
    <row r="817" spans="1:6" ht="21.95" customHeight="1" x14ac:dyDescent="0.2">
      <c r="A817" s="67" t="s">
        <v>1611</v>
      </c>
      <c r="B817" s="107" t="s">
        <v>841</v>
      </c>
      <c r="C817" s="107"/>
      <c r="D817" s="107"/>
      <c r="E817" s="64" t="s">
        <v>62</v>
      </c>
      <c r="F817" s="64">
        <v>1</v>
      </c>
    </row>
    <row r="818" spans="1:6" ht="21.95" customHeight="1" x14ac:dyDescent="0.2">
      <c r="A818" s="67" t="s">
        <v>1612</v>
      </c>
      <c r="B818" s="107" t="s">
        <v>842</v>
      </c>
      <c r="C818" s="107"/>
      <c r="D818" s="107"/>
      <c r="E818" s="64" t="s">
        <v>62</v>
      </c>
      <c r="F818" s="64">
        <v>3</v>
      </c>
    </row>
    <row r="819" spans="1:6" ht="21.95" customHeight="1" x14ac:dyDescent="0.2">
      <c r="A819" s="67" t="s">
        <v>1613</v>
      </c>
      <c r="B819" s="107" t="s">
        <v>843</v>
      </c>
      <c r="C819" s="107"/>
      <c r="D819" s="107"/>
      <c r="E819" s="64" t="s">
        <v>62</v>
      </c>
      <c r="F819" s="64">
        <v>4</v>
      </c>
    </row>
    <row r="820" spans="1:6" ht="21.95" customHeight="1" x14ac:dyDescent="0.2">
      <c r="A820" s="67" t="s">
        <v>1614</v>
      </c>
      <c r="B820" s="107" t="s">
        <v>828</v>
      </c>
      <c r="C820" s="107"/>
      <c r="D820" s="107"/>
      <c r="E820" s="64" t="s">
        <v>62</v>
      </c>
      <c r="F820" s="64">
        <v>1</v>
      </c>
    </row>
    <row r="821" spans="1:6" ht="21.95" customHeight="1" x14ac:dyDescent="0.2">
      <c r="A821" s="67" t="s">
        <v>1615</v>
      </c>
      <c r="B821" s="107" t="s">
        <v>829</v>
      </c>
      <c r="C821" s="107"/>
      <c r="D821" s="107"/>
      <c r="E821" s="64" t="s">
        <v>62</v>
      </c>
      <c r="F821" s="64">
        <v>2</v>
      </c>
    </row>
    <row r="822" spans="1:6" ht="21.95" customHeight="1" x14ac:dyDescent="0.2">
      <c r="A822" s="67" t="s">
        <v>1616</v>
      </c>
      <c r="B822" s="107" t="s">
        <v>830</v>
      </c>
      <c r="C822" s="107"/>
      <c r="D822" s="107"/>
      <c r="E822" s="64" t="s">
        <v>62</v>
      </c>
      <c r="F822" s="64">
        <v>1</v>
      </c>
    </row>
    <row r="823" spans="1:6" ht="21.95" customHeight="1" x14ac:dyDescent="0.2">
      <c r="A823" s="67" t="s">
        <v>1617</v>
      </c>
      <c r="B823" s="107" t="s">
        <v>831</v>
      </c>
      <c r="C823" s="107"/>
      <c r="D823" s="107"/>
      <c r="E823" s="64" t="s">
        <v>62</v>
      </c>
      <c r="F823" s="64">
        <v>1</v>
      </c>
    </row>
    <row r="824" spans="1:6" ht="21.95" customHeight="1" x14ac:dyDescent="0.2">
      <c r="A824" s="67" t="s">
        <v>1618</v>
      </c>
      <c r="B824" s="107" t="s">
        <v>840</v>
      </c>
      <c r="C824" s="107"/>
      <c r="D824" s="107"/>
      <c r="E824" s="64" t="s">
        <v>17</v>
      </c>
      <c r="F824" s="64">
        <v>2</v>
      </c>
    </row>
    <row r="825" spans="1:6" ht="21.95" customHeight="1" x14ac:dyDescent="0.2">
      <c r="A825" s="67" t="s">
        <v>1619</v>
      </c>
      <c r="B825" s="107" t="s">
        <v>833</v>
      </c>
      <c r="C825" s="107"/>
      <c r="D825" s="107"/>
      <c r="E825" s="64" t="s">
        <v>62</v>
      </c>
      <c r="F825" s="64">
        <v>1</v>
      </c>
    </row>
    <row r="826" spans="1:6" ht="21.95" customHeight="1" x14ac:dyDescent="0.2">
      <c r="A826" s="67" t="s">
        <v>1620</v>
      </c>
      <c r="B826" s="107" t="s">
        <v>834</v>
      </c>
      <c r="C826" s="107"/>
      <c r="D826" s="107"/>
      <c r="E826" s="64" t="s">
        <v>62</v>
      </c>
      <c r="F826" s="64">
        <v>1</v>
      </c>
    </row>
    <row r="827" spans="1:6" ht="21.95" customHeight="1" x14ac:dyDescent="0.2">
      <c r="A827" s="67" t="s">
        <v>1621</v>
      </c>
      <c r="B827" s="107" t="s">
        <v>835</v>
      </c>
      <c r="C827" s="107"/>
      <c r="D827" s="107"/>
      <c r="E827" s="64" t="s">
        <v>62</v>
      </c>
      <c r="F827" s="64">
        <v>2</v>
      </c>
    </row>
    <row r="828" spans="1:6" ht="21.95" customHeight="1" x14ac:dyDescent="0.2">
      <c r="A828" s="67" t="s">
        <v>1622</v>
      </c>
      <c r="B828" s="107" t="s">
        <v>844</v>
      </c>
      <c r="C828" s="107"/>
      <c r="D828" s="107"/>
      <c r="E828" s="64" t="s">
        <v>62</v>
      </c>
      <c r="F828" s="64">
        <v>1</v>
      </c>
    </row>
    <row r="829" spans="1:6" ht="21.95" customHeight="1" x14ac:dyDescent="0.2">
      <c r="A829" s="67" t="s">
        <v>1623</v>
      </c>
      <c r="B829" s="107" t="s">
        <v>845</v>
      </c>
      <c r="C829" s="107"/>
      <c r="D829" s="107"/>
      <c r="E829" s="64" t="s">
        <v>62</v>
      </c>
      <c r="F829" s="64">
        <v>1</v>
      </c>
    </row>
    <row r="830" spans="1:6" ht="21.95" customHeight="1" x14ac:dyDescent="0.2">
      <c r="A830" s="67" t="s">
        <v>1624</v>
      </c>
      <c r="B830" s="107" t="s">
        <v>842</v>
      </c>
      <c r="C830" s="107"/>
      <c r="D830" s="107"/>
      <c r="E830" s="64" t="s">
        <v>62</v>
      </c>
      <c r="F830" s="64">
        <v>2</v>
      </c>
    </row>
    <row r="831" spans="1:6" ht="21.95" customHeight="1" x14ac:dyDescent="0.2">
      <c r="A831" s="67" t="s">
        <v>1625</v>
      </c>
      <c r="B831" s="107" t="s">
        <v>843</v>
      </c>
      <c r="C831" s="107"/>
      <c r="D831" s="107"/>
      <c r="E831" s="64" t="s">
        <v>62</v>
      </c>
      <c r="F831" s="64">
        <v>3</v>
      </c>
    </row>
    <row r="832" spans="1:6" ht="21.95" customHeight="1" x14ac:dyDescent="0.2">
      <c r="A832" s="67" t="s">
        <v>1626</v>
      </c>
      <c r="B832" s="107" t="s">
        <v>846</v>
      </c>
      <c r="C832" s="107"/>
      <c r="D832" s="107"/>
      <c r="E832" s="64" t="s">
        <v>62</v>
      </c>
      <c r="F832" s="64">
        <v>1</v>
      </c>
    </row>
    <row r="833" spans="1:6" ht="21.95" customHeight="1" x14ac:dyDescent="0.2">
      <c r="A833" s="67" t="s">
        <v>1627</v>
      </c>
      <c r="B833" s="107" t="s">
        <v>847</v>
      </c>
      <c r="C833" s="107"/>
      <c r="D833" s="107"/>
      <c r="E833" s="64" t="s">
        <v>62</v>
      </c>
      <c r="F833" s="64">
        <v>1</v>
      </c>
    </row>
    <row r="834" spans="1:6" ht="21.95" customHeight="1" x14ac:dyDescent="0.2">
      <c r="A834" s="67" t="s">
        <v>1628</v>
      </c>
      <c r="B834" s="107" t="s">
        <v>848</v>
      </c>
      <c r="C834" s="107"/>
      <c r="D834" s="107"/>
      <c r="E834" s="64" t="s">
        <v>62</v>
      </c>
      <c r="F834" s="64">
        <v>1</v>
      </c>
    </row>
    <row r="835" spans="1:6" ht="21.95" customHeight="1" x14ac:dyDescent="0.2">
      <c r="A835" s="67" t="s">
        <v>1629</v>
      </c>
      <c r="B835" s="107" t="s">
        <v>766</v>
      </c>
      <c r="C835" s="107"/>
      <c r="D835" s="107"/>
      <c r="E835" s="64" t="s">
        <v>62</v>
      </c>
      <c r="F835" s="64">
        <v>1</v>
      </c>
    </row>
    <row r="836" spans="1:6" ht="21.95" customHeight="1" x14ac:dyDescent="0.2">
      <c r="A836" s="67" t="s">
        <v>1630</v>
      </c>
      <c r="B836" s="107" t="s">
        <v>771</v>
      </c>
      <c r="C836" s="107"/>
      <c r="D836" s="107"/>
      <c r="E836" s="64" t="s">
        <v>62</v>
      </c>
      <c r="F836" s="64">
        <v>1</v>
      </c>
    </row>
    <row r="837" spans="1:6" ht="21.95" customHeight="1" x14ac:dyDescent="0.2">
      <c r="A837" s="67" t="s">
        <v>1631</v>
      </c>
      <c r="B837" s="107" t="s">
        <v>849</v>
      </c>
      <c r="C837" s="107"/>
      <c r="D837" s="107"/>
      <c r="E837" s="64" t="s">
        <v>62</v>
      </c>
      <c r="F837" s="64">
        <v>1</v>
      </c>
    </row>
    <row r="838" spans="1:6" ht="21.95" customHeight="1" x14ac:dyDescent="0.2">
      <c r="A838" s="67" t="s">
        <v>1632</v>
      </c>
      <c r="B838" s="107" t="s">
        <v>774</v>
      </c>
      <c r="C838" s="107"/>
      <c r="D838" s="107"/>
      <c r="E838" s="64" t="s">
        <v>62</v>
      </c>
      <c r="F838" s="64">
        <v>1</v>
      </c>
    </row>
    <row r="839" spans="1:6" ht="21.95" customHeight="1" x14ac:dyDescent="0.2">
      <c r="A839" s="67" t="s">
        <v>1633</v>
      </c>
      <c r="B839" s="107" t="s">
        <v>789</v>
      </c>
      <c r="C839" s="107"/>
      <c r="D839" s="107"/>
      <c r="E839" s="64" t="s">
        <v>17</v>
      </c>
      <c r="F839" s="64">
        <v>6</v>
      </c>
    </row>
    <row r="840" spans="1:6" ht="21.95" customHeight="1" x14ac:dyDescent="0.2">
      <c r="A840" s="67" t="s">
        <v>1634</v>
      </c>
      <c r="B840" s="107" t="s">
        <v>776</v>
      </c>
      <c r="C840" s="107"/>
      <c r="D840" s="107"/>
      <c r="E840" s="64" t="s">
        <v>62</v>
      </c>
      <c r="F840" s="64">
        <v>15</v>
      </c>
    </row>
    <row r="841" spans="1:6" ht="21.95" customHeight="1" x14ac:dyDescent="0.2">
      <c r="A841" s="67" t="s">
        <v>1635</v>
      </c>
      <c r="B841" s="107" t="s">
        <v>777</v>
      </c>
      <c r="C841" s="107"/>
      <c r="D841" s="107"/>
      <c r="E841" s="64" t="s">
        <v>62</v>
      </c>
      <c r="F841" s="64">
        <v>16</v>
      </c>
    </row>
    <row r="842" spans="1:6" ht="21.95" customHeight="1" x14ac:dyDescent="0.2">
      <c r="A842" s="67" t="s">
        <v>1636</v>
      </c>
      <c r="B842" s="107" t="s">
        <v>850</v>
      </c>
      <c r="C842" s="107"/>
      <c r="D842" s="107"/>
      <c r="E842" s="64" t="s">
        <v>62</v>
      </c>
      <c r="F842" s="64">
        <v>5</v>
      </c>
    </row>
    <row r="843" spans="1:6" ht="21.95" customHeight="1" x14ac:dyDescent="0.2">
      <c r="A843" s="67" t="s">
        <v>1637</v>
      </c>
      <c r="B843" s="107" t="s">
        <v>780</v>
      </c>
      <c r="C843" s="107"/>
      <c r="D843" s="107"/>
      <c r="E843" s="64" t="s">
        <v>62</v>
      </c>
      <c r="F843" s="64">
        <v>8</v>
      </c>
    </row>
    <row r="844" spans="1:6" ht="21.95" customHeight="1" x14ac:dyDescent="0.2">
      <c r="A844" s="67" t="s">
        <v>1638</v>
      </c>
      <c r="B844" s="107" t="s">
        <v>851</v>
      </c>
      <c r="C844" s="107"/>
      <c r="D844" s="107"/>
      <c r="E844" s="64" t="s">
        <v>62</v>
      </c>
      <c r="F844" s="64">
        <v>1</v>
      </c>
    </row>
    <row r="845" spans="1:6" ht="21.95" customHeight="1" x14ac:dyDescent="0.2">
      <c r="A845" s="67" t="s">
        <v>1639</v>
      </c>
      <c r="B845" s="107" t="s">
        <v>852</v>
      </c>
      <c r="C845" s="107"/>
      <c r="D845" s="107"/>
      <c r="E845" s="64" t="s">
        <v>62</v>
      </c>
      <c r="F845" s="64">
        <v>1</v>
      </c>
    </row>
    <row r="846" spans="1:6" ht="21.95" customHeight="1" x14ac:dyDescent="0.2">
      <c r="A846" s="67" t="s">
        <v>1640</v>
      </c>
      <c r="B846" s="107" t="s">
        <v>766</v>
      </c>
      <c r="C846" s="107"/>
      <c r="D846" s="107"/>
      <c r="E846" s="64" t="s">
        <v>62</v>
      </c>
      <c r="F846" s="64">
        <v>1</v>
      </c>
    </row>
    <row r="847" spans="1:6" ht="21.95" customHeight="1" x14ac:dyDescent="0.2">
      <c r="A847" s="67" t="s">
        <v>1641</v>
      </c>
      <c r="B847" s="107" t="s">
        <v>821</v>
      </c>
      <c r="C847" s="107"/>
      <c r="D847" s="107"/>
      <c r="E847" s="64" t="s">
        <v>62</v>
      </c>
      <c r="F847" s="64">
        <v>1</v>
      </c>
    </row>
    <row r="848" spans="1:6" ht="21.95" customHeight="1" x14ac:dyDescent="0.2">
      <c r="A848" s="67" t="s">
        <v>1642</v>
      </c>
      <c r="B848" s="107" t="s">
        <v>849</v>
      </c>
      <c r="C848" s="107"/>
      <c r="D848" s="107"/>
      <c r="E848" s="64" t="s">
        <v>62</v>
      </c>
      <c r="F848" s="64">
        <v>1</v>
      </c>
    </row>
    <row r="849" spans="1:6" ht="21.95" customHeight="1" x14ac:dyDescent="0.2">
      <c r="A849" s="67" t="s">
        <v>1643</v>
      </c>
      <c r="B849" s="107" t="s">
        <v>853</v>
      </c>
      <c r="C849" s="107"/>
      <c r="D849" s="107"/>
      <c r="E849" s="64" t="s">
        <v>62</v>
      </c>
      <c r="F849" s="64">
        <v>1</v>
      </c>
    </row>
    <row r="850" spans="1:6" ht="21.95" customHeight="1" x14ac:dyDescent="0.2">
      <c r="A850" s="67" t="s">
        <v>1644</v>
      </c>
      <c r="B850" s="107" t="s">
        <v>823</v>
      </c>
      <c r="C850" s="107"/>
      <c r="D850" s="107"/>
      <c r="E850" s="64" t="s">
        <v>17</v>
      </c>
      <c r="F850" s="64">
        <v>6</v>
      </c>
    </row>
    <row r="851" spans="1:6" ht="21.95" customHeight="1" x14ac:dyDescent="0.2">
      <c r="A851" s="67" t="s">
        <v>1645</v>
      </c>
      <c r="B851" s="107" t="s">
        <v>825</v>
      </c>
      <c r="C851" s="107"/>
      <c r="D851" s="107"/>
      <c r="E851" s="64" t="s">
        <v>62</v>
      </c>
      <c r="F851" s="64">
        <v>6</v>
      </c>
    </row>
    <row r="852" spans="1:6" ht="21.95" customHeight="1" x14ac:dyDescent="0.2">
      <c r="A852" s="67" t="s">
        <v>1646</v>
      </c>
      <c r="B852" s="107" t="s">
        <v>826</v>
      </c>
      <c r="C852" s="107"/>
      <c r="D852" s="107"/>
      <c r="E852" s="64" t="s">
        <v>62</v>
      </c>
      <c r="F852" s="64">
        <v>5</v>
      </c>
    </row>
    <row r="853" spans="1:6" ht="21.95" customHeight="1" x14ac:dyDescent="0.2">
      <c r="A853" s="67" t="s">
        <v>1647</v>
      </c>
      <c r="B853" s="107" t="s">
        <v>827</v>
      </c>
      <c r="C853" s="107"/>
      <c r="D853" s="107"/>
      <c r="E853" s="64" t="s">
        <v>62</v>
      </c>
      <c r="F853" s="64">
        <v>5</v>
      </c>
    </row>
    <row r="854" spans="1:6" ht="21.95" customHeight="1" x14ac:dyDescent="0.2">
      <c r="A854" s="67" t="s">
        <v>1648</v>
      </c>
      <c r="B854" s="107" t="s">
        <v>854</v>
      </c>
      <c r="C854" s="107"/>
      <c r="D854" s="107"/>
      <c r="E854" s="64" t="s">
        <v>62</v>
      </c>
      <c r="F854" s="64">
        <v>4</v>
      </c>
    </row>
    <row r="855" spans="1:6" ht="21.95" customHeight="1" x14ac:dyDescent="0.2">
      <c r="A855" s="67" t="s">
        <v>1649</v>
      </c>
      <c r="B855" s="107" t="s">
        <v>828</v>
      </c>
      <c r="C855" s="107"/>
      <c r="D855" s="107"/>
      <c r="E855" s="64" t="s">
        <v>62</v>
      </c>
      <c r="F855" s="64">
        <v>1</v>
      </c>
    </row>
    <row r="856" spans="1:6" ht="21.95" customHeight="1" x14ac:dyDescent="0.2">
      <c r="A856" s="67" t="s">
        <v>1650</v>
      </c>
      <c r="B856" s="107" t="s">
        <v>829</v>
      </c>
      <c r="C856" s="107"/>
      <c r="D856" s="107"/>
      <c r="E856" s="64" t="s">
        <v>62</v>
      </c>
      <c r="F856" s="64">
        <v>2</v>
      </c>
    </row>
    <row r="857" spans="1:6" ht="21.95" customHeight="1" x14ac:dyDescent="0.2">
      <c r="A857" s="67" t="s">
        <v>1651</v>
      </c>
      <c r="B857" s="107" t="s">
        <v>830</v>
      </c>
      <c r="C857" s="107"/>
      <c r="D857" s="107"/>
      <c r="E857" s="64" t="s">
        <v>62</v>
      </c>
      <c r="F857" s="64">
        <v>1</v>
      </c>
    </row>
    <row r="858" spans="1:6" ht="21.95" customHeight="1" x14ac:dyDescent="0.2">
      <c r="A858" s="67" t="s">
        <v>1652</v>
      </c>
      <c r="B858" s="107" t="s">
        <v>831</v>
      </c>
      <c r="C858" s="107"/>
      <c r="D858" s="107"/>
      <c r="E858" s="64" t="s">
        <v>62</v>
      </c>
      <c r="F858" s="64">
        <v>1</v>
      </c>
    </row>
    <row r="859" spans="1:6" ht="21.95" customHeight="1" x14ac:dyDescent="0.2">
      <c r="A859" s="67" t="s">
        <v>1653</v>
      </c>
      <c r="B859" s="107" t="s">
        <v>855</v>
      </c>
      <c r="C859" s="107"/>
      <c r="D859" s="107"/>
      <c r="E859" s="64" t="s">
        <v>62</v>
      </c>
      <c r="F859" s="64">
        <v>1</v>
      </c>
    </row>
    <row r="860" spans="1:6" ht="21.95" customHeight="1" x14ac:dyDescent="0.2">
      <c r="A860" s="67" t="s">
        <v>1654</v>
      </c>
      <c r="B860" s="107" t="s">
        <v>832</v>
      </c>
      <c r="C860" s="107"/>
      <c r="D860" s="107"/>
      <c r="E860" s="64" t="s">
        <v>17</v>
      </c>
      <c r="F860" s="64">
        <v>2</v>
      </c>
    </row>
    <row r="861" spans="1:6" ht="21.95" customHeight="1" x14ac:dyDescent="0.2">
      <c r="A861" s="67" t="s">
        <v>1655</v>
      </c>
      <c r="B861" s="107" t="s">
        <v>833</v>
      </c>
      <c r="C861" s="107"/>
      <c r="D861" s="107"/>
      <c r="E861" s="64" t="s">
        <v>62</v>
      </c>
      <c r="F861" s="64">
        <v>1</v>
      </c>
    </row>
    <row r="862" spans="1:6" ht="21.95" customHeight="1" x14ac:dyDescent="0.2">
      <c r="A862" s="67" t="s">
        <v>1656</v>
      </c>
      <c r="B862" s="107" t="s">
        <v>834</v>
      </c>
      <c r="C862" s="107"/>
      <c r="D862" s="107"/>
      <c r="E862" s="64" t="s">
        <v>62</v>
      </c>
      <c r="F862" s="64">
        <v>6</v>
      </c>
    </row>
    <row r="863" spans="1:6" ht="21.95" customHeight="1" x14ac:dyDescent="0.2">
      <c r="A863" s="67" t="s">
        <v>1657</v>
      </c>
      <c r="B863" s="107" t="s">
        <v>835</v>
      </c>
      <c r="C863" s="107"/>
      <c r="D863" s="107"/>
      <c r="E863" s="64" t="s">
        <v>62</v>
      </c>
      <c r="F863" s="64">
        <v>12</v>
      </c>
    </row>
    <row r="864" spans="1:6" ht="21.95" customHeight="1" x14ac:dyDescent="0.2">
      <c r="A864" s="67" t="s">
        <v>1658</v>
      </c>
      <c r="B864" s="107" t="s">
        <v>844</v>
      </c>
      <c r="C864" s="107"/>
      <c r="D864" s="107"/>
      <c r="E864" s="64" t="s">
        <v>62</v>
      </c>
      <c r="F864" s="64">
        <v>1</v>
      </c>
    </row>
    <row r="865" spans="1:6" ht="21.95" customHeight="1" x14ac:dyDescent="0.2">
      <c r="A865" s="67" t="s">
        <v>1659</v>
      </c>
      <c r="B865" s="107" t="s">
        <v>828</v>
      </c>
      <c r="C865" s="107"/>
      <c r="D865" s="107"/>
      <c r="E865" s="64" t="s">
        <v>62</v>
      </c>
      <c r="F865" s="64">
        <v>1</v>
      </c>
    </row>
    <row r="866" spans="1:6" ht="21.95" customHeight="1" x14ac:dyDescent="0.2">
      <c r="A866" s="67" t="s">
        <v>1660</v>
      </c>
      <c r="B866" s="107" t="s">
        <v>829</v>
      </c>
      <c r="C866" s="107"/>
      <c r="D866" s="107"/>
      <c r="E866" s="64" t="s">
        <v>62</v>
      </c>
      <c r="F866" s="64">
        <v>2</v>
      </c>
    </row>
    <row r="867" spans="1:6" ht="21.95" customHeight="1" x14ac:dyDescent="0.2">
      <c r="A867" s="67" t="s">
        <v>1661</v>
      </c>
      <c r="B867" s="107" t="s">
        <v>830</v>
      </c>
      <c r="C867" s="107"/>
      <c r="D867" s="107"/>
      <c r="E867" s="64" t="s">
        <v>62</v>
      </c>
      <c r="F867" s="64">
        <v>1</v>
      </c>
    </row>
    <row r="868" spans="1:6" ht="21.95" customHeight="1" x14ac:dyDescent="0.2">
      <c r="A868" s="67" t="s">
        <v>1662</v>
      </c>
      <c r="B868" s="107" t="s">
        <v>831</v>
      </c>
      <c r="C868" s="107"/>
      <c r="D868" s="107"/>
      <c r="E868" s="64" t="s">
        <v>62</v>
      </c>
      <c r="F868" s="64">
        <v>1</v>
      </c>
    </row>
    <row r="869" spans="1:6" ht="21.95" customHeight="1" x14ac:dyDescent="0.2">
      <c r="A869" s="67" t="s">
        <v>1663</v>
      </c>
      <c r="B869" s="107" t="s">
        <v>832</v>
      </c>
      <c r="C869" s="107"/>
      <c r="D869" s="107"/>
      <c r="E869" s="64" t="s">
        <v>17</v>
      </c>
      <c r="F869" s="64">
        <v>2</v>
      </c>
    </row>
    <row r="870" spans="1:6" ht="21.95" customHeight="1" x14ac:dyDescent="0.2">
      <c r="A870" s="67" t="s">
        <v>1664</v>
      </c>
      <c r="B870" s="107" t="s">
        <v>833</v>
      </c>
      <c r="C870" s="107"/>
      <c r="D870" s="107"/>
      <c r="E870" s="64" t="s">
        <v>62</v>
      </c>
      <c r="F870" s="64">
        <v>1</v>
      </c>
    </row>
    <row r="871" spans="1:6" ht="21.95" customHeight="1" x14ac:dyDescent="0.2">
      <c r="A871" s="67" t="s">
        <v>1665</v>
      </c>
      <c r="B871" s="107" t="s">
        <v>834</v>
      </c>
      <c r="C871" s="107"/>
      <c r="D871" s="107"/>
      <c r="E871" s="64" t="s">
        <v>62</v>
      </c>
      <c r="F871" s="64">
        <v>3</v>
      </c>
    </row>
    <row r="872" spans="1:6" ht="21.95" customHeight="1" x14ac:dyDescent="0.2">
      <c r="A872" s="67" t="s">
        <v>1666</v>
      </c>
      <c r="B872" s="107" t="s">
        <v>835</v>
      </c>
      <c r="C872" s="107"/>
      <c r="D872" s="107"/>
      <c r="E872" s="64" t="s">
        <v>62</v>
      </c>
      <c r="F872" s="64">
        <v>5</v>
      </c>
    </row>
    <row r="873" spans="1:6" ht="21.95" customHeight="1" x14ac:dyDescent="0.2">
      <c r="A873" s="67" t="s">
        <v>1667</v>
      </c>
      <c r="B873" s="107" t="s">
        <v>844</v>
      </c>
      <c r="C873" s="107"/>
      <c r="D873" s="107"/>
      <c r="E873" s="64" t="s">
        <v>62</v>
      </c>
      <c r="F873" s="64">
        <v>1</v>
      </c>
    </row>
    <row r="874" spans="1:6" ht="21.95" customHeight="1" x14ac:dyDescent="0.2">
      <c r="A874" s="67" t="s">
        <v>1668</v>
      </c>
      <c r="B874" s="107" t="s">
        <v>819</v>
      </c>
      <c r="C874" s="107"/>
      <c r="D874" s="107"/>
      <c r="E874" s="64" t="s">
        <v>62</v>
      </c>
      <c r="F874" s="64">
        <v>1</v>
      </c>
    </row>
    <row r="875" spans="1:6" ht="21.95" customHeight="1" x14ac:dyDescent="0.2">
      <c r="A875" s="67" t="s">
        <v>1669</v>
      </c>
      <c r="B875" s="107" t="s">
        <v>853</v>
      </c>
      <c r="C875" s="107"/>
      <c r="D875" s="107"/>
      <c r="E875" s="64" t="s">
        <v>62</v>
      </c>
      <c r="F875" s="64">
        <v>1</v>
      </c>
    </row>
    <row r="876" spans="1:6" ht="21.95" customHeight="1" x14ac:dyDescent="0.2">
      <c r="A876" s="67" t="s">
        <v>1670</v>
      </c>
      <c r="B876" s="107" t="s">
        <v>856</v>
      </c>
      <c r="C876" s="107"/>
      <c r="D876" s="107"/>
      <c r="E876" s="64" t="s">
        <v>62</v>
      </c>
      <c r="F876" s="64">
        <v>2</v>
      </c>
    </row>
    <row r="877" spans="1:6" ht="21.95" customHeight="1" x14ac:dyDescent="0.2">
      <c r="A877" s="67" t="s">
        <v>1671</v>
      </c>
      <c r="B877" s="107" t="s">
        <v>857</v>
      </c>
      <c r="C877" s="107"/>
      <c r="D877" s="107"/>
      <c r="E877" s="64" t="s">
        <v>17</v>
      </c>
      <c r="F877" s="64">
        <v>1</v>
      </c>
    </row>
    <row r="878" spans="1:6" ht="21.95" customHeight="1" x14ac:dyDescent="0.2">
      <c r="A878" s="67" t="s">
        <v>1672</v>
      </c>
      <c r="B878" s="107" t="s">
        <v>858</v>
      </c>
      <c r="C878" s="107"/>
      <c r="D878" s="107"/>
      <c r="E878" s="64" t="s">
        <v>17</v>
      </c>
      <c r="F878" s="64">
        <v>1</v>
      </c>
    </row>
    <row r="879" spans="1:6" ht="21.95" customHeight="1" x14ac:dyDescent="0.2">
      <c r="A879" s="67" t="s">
        <v>1673</v>
      </c>
      <c r="B879" s="107" t="s">
        <v>825</v>
      </c>
      <c r="C879" s="107"/>
      <c r="D879" s="107"/>
      <c r="E879" s="64" t="s">
        <v>62</v>
      </c>
      <c r="F879" s="64">
        <v>1</v>
      </c>
    </row>
    <row r="880" spans="1:6" ht="21.95" customHeight="1" x14ac:dyDescent="0.2">
      <c r="A880" s="67" t="s">
        <v>1674</v>
      </c>
      <c r="B880" s="107" t="s">
        <v>859</v>
      </c>
      <c r="C880" s="107"/>
      <c r="D880" s="107"/>
      <c r="E880" s="64" t="s">
        <v>62</v>
      </c>
      <c r="F880" s="64">
        <v>1</v>
      </c>
    </row>
    <row r="881" spans="1:6" ht="21.95" customHeight="1" x14ac:dyDescent="0.2">
      <c r="A881" s="67" t="s">
        <v>1675</v>
      </c>
      <c r="B881" s="107" t="s">
        <v>860</v>
      </c>
      <c r="C881" s="107"/>
      <c r="D881" s="107"/>
      <c r="E881" s="64" t="s">
        <v>62</v>
      </c>
      <c r="F881" s="64">
        <v>2</v>
      </c>
    </row>
    <row r="882" spans="1:6" ht="21.95" customHeight="1" x14ac:dyDescent="0.2">
      <c r="A882" s="67" t="s">
        <v>1676</v>
      </c>
      <c r="B882" s="107" t="s">
        <v>700</v>
      </c>
      <c r="C882" s="107"/>
      <c r="D882" s="107"/>
      <c r="E882" s="64" t="s">
        <v>62</v>
      </c>
      <c r="F882" s="64">
        <v>8</v>
      </c>
    </row>
    <row r="883" spans="1:6" ht="21.95" customHeight="1" x14ac:dyDescent="0.2">
      <c r="A883" s="67" t="s">
        <v>1677</v>
      </c>
      <c r="B883" s="107" t="s">
        <v>701</v>
      </c>
      <c r="C883" s="107"/>
      <c r="D883" s="107"/>
      <c r="E883" s="64" t="s">
        <v>62</v>
      </c>
      <c r="F883" s="64">
        <v>4</v>
      </c>
    </row>
    <row r="884" spans="1:6" ht="21.95" customHeight="1" x14ac:dyDescent="0.2">
      <c r="A884" s="67" t="s">
        <v>1678</v>
      </c>
      <c r="B884" s="107" t="s">
        <v>702</v>
      </c>
      <c r="C884" s="107"/>
      <c r="D884" s="107"/>
      <c r="E884" s="64" t="s">
        <v>62</v>
      </c>
      <c r="F884" s="64">
        <v>5</v>
      </c>
    </row>
    <row r="885" spans="1:6" ht="21.95" customHeight="1" x14ac:dyDescent="0.2">
      <c r="A885" s="67" t="s">
        <v>1679</v>
      </c>
      <c r="B885" s="107" t="s">
        <v>861</v>
      </c>
      <c r="C885" s="107"/>
      <c r="D885" s="107"/>
      <c r="E885" s="64" t="s">
        <v>5</v>
      </c>
      <c r="F885" s="64">
        <v>0.2</v>
      </c>
    </row>
    <row r="886" spans="1:6" ht="21.95" customHeight="1" x14ac:dyDescent="0.2">
      <c r="A886" s="67" t="s">
        <v>1680</v>
      </c>
      <c r="B886" s="107" t="s">
        <v>862</v>
      </c>
      <c r="C886" s="107"/>
      <c r="D886" s="107"/>
      <c r="E886" s="64" t="s">
        <v>12</v>
      </c>
      <c r="F886" s="64">
        <v>476.1</v>
      </c>
    </row>
    <row r="887" spans="1:6" ht="21.95" customHeight="1" x14ac:dyDescent="0.2">
      <c r="A887" s="67" t="s">
        <v>1681</v>
      </c>
      <c r="B887" s="107" t="s">
        <v>863</v>
      </c>
      <c r="C887" s="107"/>
      <c r="D887" s="107"/>
      <c r="E887" s="64" t="s">
        <v>173</v>
      </c>
      <c r="F887" s="64">
        <v>21</v>
      </c>
    </row>
    <row r="888" spans="1:6" ht="21.95" customHeight="1" x14ac:dyDescent="0.2">
      <c r="A888" s="67" t="s">
        <v>1682</v>
      </c>
      <c r="B888" s="107" t="s">
        <v>864</v>
      </c>
      <c r="C888" s="107"/>
      <c r="D888" s="107"/>
      <c r="E888" s="64" t="s">
        <v>173</v>
      </c>
      <c r="F888" s="64">
        <v>21</v>
      </c>
    </row>
    <row r="889" spans="1:6" ht="21.95" customHeight="1" x14ac:dyDescent="0.2">
      <c r="A889" s="67" t="s">
        <v>1683</v>
      </c>
      <c r="B889" s="107" t="s">
        <v>865</v>
      </c>
      <c r="C889" s="107"/>
      <c r="D889" s="107"/>
      <c r="E889" s="64" t="s">
        <v>17</v>
      </c>
      <c r="F889" s="64">
        <v>1</v>
      </c>
    </row>
    <row r="890" spans="1:6" ht="21.95" customHeight="1" x14ac:dyDescent="0.2">
      <c r="A890" s="67" t="s">
        <v>1684</v>
      </c>
      <c r="B890" s="107" t="s">
        <v>866</v>
      </c>
      <c r="C890" s="107"/>
      <c r="D890" s="107"/>
      <c r="E890" s="64" t="s">
        <v>62</v>
      </c>
      <c r="F890" s="64">
        <v>2</v>
      </c>
    </row>
    <row r="891" spans="1:6" ht="21.95" customHeight="1" x14ac:dyDescent="0.2">
      <c r="A891" s="67" t="s">
        <v>1685</v>
      </c>
      <c r="B891" s="107" t="s">
        <v>867</v>
      </c>
      <c r="C891" s="107"/>
      <c r="D891" s="107"/>
      <c r="E891" s="64" t="s">
        <v>62</v>
      </c>
      <c r="F891" s="64">
        <v>1</v>
      </c>
    </row>
    <row r="892" spans="1:6" ht="21.95" customHeight="1" x14ac:dyDescent="0.2">
      <c r="A892" s="67" t="s">
        <v>1686</v>
      </c>
      <c r="B892" s="107" t="s">
        <v>863</v>
      </c>
      <c r="C892" s="107"/>
      <c r="D892" s="107"/>
      <c r="E892" s="64" t="s">
        <v>173</v>
      </c>
      <c r="F892" s="64">
        <v>30</v>
      </c>
    </row>
    <row r="893" spans="1:6" ht="21.95" customHeight="1" x14ac:dyDescent="0.2">
      <c r="A893" s="67" t="s">
        <v>1687</v>
      </c>
      <c r="B893" s="107" t="s">
        <v>868</v>
      </c>
      <c r="C893" s="107"/>
      <c r="D893" s="107"/>
      <c r="E893" s="64" t="s">
        <v>173</v>
      </c>
      <c r="F893" s="64">
        <v>30</v>
      </c>
    </row>
    <row r="894" spans="1:6" ht="21.95" customHeight="1" x14ac:dyDescent="0.2">
      <c r="A894" s="67" t="s">
        <v>1688</v>
      </c>
      <c r="B894" s="107" t="s">
        <v>869</v>
      </c>
      <c r="C894" s="107"/>
      <c r="D894" s="107"/>
      <c r="E894" s="64" t="s">
        <v>870</v>
      </c>
      <c r="F894" s="64">
        <v>0.33</v>
      </c>
    </row>
    <row r="895" spans="1:6" ht="21.95" customHeight="1" x14ac:dyDescent="0.2">
      <c r="A895" s="67" t="s">
        <v>1689</v>
      </c>
      <c r="B895" s="107" t="s">
        <v>871</v>
      </c>
      <c r="C895" s="107"/>
      <c r="D895" s="107"/>
      <c r="E895" s="64" t="s">
        <v>870</v>
      </c>
      <c r="F895" s="64">
        <v>0.33</v>
      </c>
    </row>
    <row r="896" spans="1:6" ht="21.95" customHeight="1" x14ac:dyDescent="0.2">
      <c r="A896" s="67" t="s">
        <v>1690</v>
      </c>
      <c r="B896" s="107" t="s">
        <v>872</v>
      </c>
      <c r="C896" s="107"/>
      <c r="D896" s="107"/>
      <c r="E896" s="64" t="s">
        <v>173</v>
      </c>
      <c r="F896" s="64">
        <v>10.25</v>
      </c>
    </row>
    <row r="897" spans="1:6" ht="21.95" customHeight="1" x14ac:dyDescent="0.2">
      <c r="A897" s="67" t="s">
        <v>1691</v>
      </c>
      <c r="B897" s="107" t="s">
        <v>873</v>
      </c>
      <c r="C897" s="107"/>
      <c r="D897" s="107"/>
      <c r="E897" s="64" t="s">
        <v>17</v>
      </c>
      <c r="F897" s="64">
        <v>1</v>
      </c>
    </row>
    <row r="898" spans="1:6" ht="21.95" customHeight="1" x14ac:dyDescent="0.2">
      <c r="A898" s="67" t="s">
        <v>1692</v>
      </c>
      <c r="B898" s="107" t="s">
        <v>874</v>
      </c>
      <c r="C898" s="107"/>
      <c r="D898" s="107"/>
      <c r="E898" s="64" t="s">
        <v>875</v>
      </c>
      <c r="F898" s="64">
        <v>0.03</v>
      </c>
    </row>
    <row r="899" spans="1:6" ht="21.95" customHeight="1" x14ac:dyDescent="0.2">
      <c r="A899" s="67" t="s">
        <v>1693</v>
      </c>
      <c r="B899" s="107" t="s">
        <v>876</v>
      </c>
      <c r="C899" s="107"/>
      <c r="D899" s="107"/>
      <c r="E899" s="64" t="s">
        <v>173</v>
      </c>
      <c r="F899" s="64">
        <v>30</v>
      </c>
    </row>
    <row r="900" spans="1:6" ht="21.95" customHeight="1" x14ac:dyDescent="0.2">
      <c r="A900" s="105" t="s">
        <v>877</v>
      </c>
      <c r="B900" s="105"/>
      <c r="C900" s="105"/>
      <c r="D900" s="105"/>
      <c r="E900" s="105"/>
      <c r="F900" s="105"/>
    </row>
    <row r="901" spans="1:6" ht="21.95" customHeight="1" x14ac:dyDescent="0.2">
      <c r="A901" s="67" t="s">
        <v>1694</v>
      </c>
      <c r="B901" s="108" t="s">
        <v>878</v>
      </c>
      <c r="C901" s="108"/>
      <c r="D901" s="108"/>
      <c r="E901" s="66" t="s">
        <v>17</v>
      </c>
      <c r="F901" s="64">
        <v>1</v>
      </c>
    </row>
    <row r="902" spans="1:6" ht="21.95" customHeight="1" x14ac:dyDescent="0.2">
      <c r="A902" s="67" t="s">
        <v>1695</v>
      </c>
      <c r="B902" s="108" t="s">
        <v>879</v>
      </c>
      <c r="C902" s="108"/>
      <c r="D902" s="108"/>
      <c r="E902" s="66" t="s">
        <v>62</v>
      </c>
      <c r="F902" s="64">
        <v>2</v>
      </c>
    </row>
    <row r="903" spans="1:6" ht="21.95" customHeight="1" x14ac:dyDescent="0.2">
      <c r="A903" s="67" t="s">
        <v>1696</v>
      </c>
      <c r="B903" s="108" t="s">
        <v>880</v>
      </c>
      <c r="C903" s="108"/>
      <c r="D903" s="108"/>
      <c r="E903" s="66" t="s">
        <v>62</v>
      </c>
      <c r="F903" s="64">
        <v>6</v>
      </c>
    </row>
    <row r="904" spans="1:6" ht="21.95" customHeight="1" x14ac:dyDescent="0.2">
      <c r="A904" s="67" t="s">
        <v>1697</v>
      </c>
      <c r="B904" s="108" t="s">
        <v>881</v>
      </c>
      <c r="C904" s="108"/>
      <c r="D904" s="108"/>
      <c r="E904" s="66" t="s">
        <v>302</v>
      </c>
      <c r="F904" s="64">
        <v>0.2</v>
      </c>
    </row>
    <row r="905" spans="1:6" ht="21.95" customHeight="1" x14ac:dyDescent="0.2">
      <c r="A905" s="67" t="s">
        <v>1698</v>
      </c>
      <c r="B905" s="108" t="s">
        <v>882</v>
      </c>
      <c r="C905" s="108"/>
      <c r="D905" s="108"/>
      <c r="E905" s="66" t="s">
        <v>17</v>
      </c>
      <c r="F905" s="64">
        <v>2</v>
      </c>
    </row>
    <row r="906" spans="1:6" ht="21.95" customHeight="1" x14ac:dyDescent="0.2">
      <c r="A906" s="67" t="s">
        <v>1699</v>
      </c>
      <c r="B906" s="108" t="s">
        <v>883</v>
      </c>
      <c r="C906" s="108"/>
      <c r="D906" s="108"/>
      <c r="E906" s="66" t="s">
        <v>62</v>
      </c>
      <c r="F906" s="64">
        <v>2</v>
      </c>
    </row>
    <row r="907" spans="1:6" ht="21.95" customHeight="1" x14ac:dyDescent="0.2">
      <c r="A907" s="67" t="s">
        <v>1700</v>
      </c>
      <c r="B907" s="108" t="s">
        <v>884</v>
      </c>
      <c r="C907" s="108"/>
      <c r="D907" s="108"/>
      <c r="E907" s="66" t="s">
        <v>62</v>
      </c>
      <c r="F907" s="64">
        <v>2</v>
      </c>
    </row>
    <row r="908" spans="1:6" ht="21.95" customHeight="1" x14ac:dyDescent="0.2">
      <c r="A908" s="67" t="s">
        <v>1701</v>
      </c>
      <c r="B908" s="108" t="s">
        <v>885</v>
      </c>
      <c r="C908" s="108"/>
      <c r="D908" s="108"/>
      <c r="E908" s="66" t="s">
        <v>62</v>
      </c>
      <c r="F908" s="64">
        <v>1</v>
      </c>
    </row>
    <row r="909" spans="1:6" ht="21.95" customHeight="1" x14ac:dyDescent="0.2">
      <c r="A909" s="67" t="s">
        <v>1702</v>
      </c>
      <c r="B909" s="108" t="s">
        <v>886</v>
      </c>
      <c r="C909" s="108"/>
      <c r="D909" s="108"/>
      <c r="E909" s="66" t="s">
        <v>62</v>
      </c>
      <c r="F909" s="64">
        <v>4</v>
      </c>
    </row>
    <row r="910" spans="1:6" ht="21.95" customHeight="1" x14ac:dyDescent="0.2">
      <c r="A910" s="67" t="s">
        <v>1703</v>
      </c>
      <c r="B910" s="108" t="s">
        <v>887</v>
      </c>
      <c r="C910" s="108"/>
      <c r="D910" s="108"/>
      <c r="E910" s="66" t="s">
        <v>62</v>
      </c>
      <c r="F910" s="64">
        <v>1</v>
      </c>
    </row>
    <row r="911" spans="1:6" ht="21.95" customHeight="1" x14ac:dyDescent="0.2">
      <c r="A911" s="67" t="s">
        <v>1704</v>
      </c>
      <c r="B911" s="108" t="s">
        <v>888</v>
      </c>
      <c r="C911" s="108"/>
      <c r="D911" s="108"/>
      <c r="E911" s="66" t="s">
        <v>62</v>
      </c>
      <c r="F911" s="64">
        <v>2</v>
      </c>
    </row>
    <row r="912" spans="1:6" ht="21.95" customHeight="1" x14ac:dyDescent="0.2">
      <c r="A912" s="67" t="s">
        <v>1705</v>
      </c>
      <c r="B912" s="108" t="s">
        <v>889</v>
      </c>
      <c r="C912" s="108"/>
      <c r="D912" s="108"/>
      <c r="E912" s="66" t="s">
        <v>62</v>
      </c>
      <c r="F912" s="64">
        <v>2</v>
      </c>
    </row>
    <row r="913" spans="1:6" ht="21.95" customHeight="1" x14ac:dyDescent="0.2">
      <c r="A913" s="67" t="s">
        <v>1706</v>
      </c>
      <c r="B913" s="108" t="s">
        <v>890</v>
      </c>
      <c r="C913" s="108"/>
      <c r="D913" s="108"/>
      <c r="E913" s="66" t="s">
        <v>62</v>
      </c>
      <c r="F913" s="64">
        <v>4</v>
      </c>
    </row>
    <row r="914" spans="1:6" ht="21.95" customHeight="1" x14ac:dyDescent="0.2">
      <c r="A914" s="67" t="s">
        <v>1707</v>
      </c>
      <c r="B914" s="108" t="s">
        <v>891</v>
      </c>
      <c r="C914" s="108"/>
      <c r="D914" s="108"/>
      <c r="E914" s="66" t="s">
        <v>62</v>
      </c>
      <c r="F914" s="64">
        <v>9</v>
      </c>
    </row>
    <row r="915" spans="1:6" ht="21.95" customHeight="1" x14ac:dyDescent="0.2">
      <c r="A915" s="67" t="s">
        <v>1708</v>
      </c>
      <c r="B915" s="108" t="s">
        <v>892</v>
      </c>
      <c r="C915" s="108"/>
      <c r="D915" s="108"/>
      <c r="E915" s="66" t="s">
        <v>17</v>
      </c>
      <c r="F915" s="64">
        <v>1</v>
      </c>
    </row>
    <row r="916" spans="1:6" ht="21.95" customHeight="1" x14ac:dyDescent="0.2">
      <c r="A916" s="67" t="s">
        <v>1709</v>
      </c>
      <c r="B916" s="108" t="s">
        <v>893</v>
      </c>
      <c r="C916" s="108"/>
      <c r="D916" s="108"/>
      <c r="E916" s="66" t="s">
        <v>62</v>
      </c>
      <c r="F916" s="64">
        <v>1</v>
      </c>
    </row>
    <row r="917" spans="1:6" ht="21.95" customHeight="1" x14ac:dyDescent="0.2">
      <c r="A917" s="67" t="s">
        <v>1710</v>
      </c>
      <c r="B917" s="108" t="s">
        <v>894</v>
      </c>
      <c r="C917" s="108"/>
      <c r="D917" s="108"/>
      <c r="E917" s="66" t="s">
        <v>62</v>
      </c>
      <c r="F917" s="64">
        <v>1</v>
      </c>
    </row>
    <row r="918" spans="1:6" ht="21.95" customHeight="1" x14ac:dyDescent="0.2">
      <c r="A918" s="67" t="s">
        <v>1711</v>
      </c>
      <c r="B918" s="108" t="s">
        <v>895</v>
      </c>
      <c r="C918" s="108"/>
      <c r="D918" s="108"/>
      <c r="E918" s="66" t="s">
        <v>62</v>
      </c>
      <c r="F918" s="64">
        <v>5</v>
      </c>
    </row>
    <row r="919" spans="1:6" ht="21.95" customHeight="1" x14ac:dyDescent="0.2">
      <c r="A919" s="67" t="s">
        <v>1712</v>
      </c>
      <c r="B919" s="108" t="s">
        <v>896</v>
      </c>
      <c r="C919" s="108"/>
      <c r="D919" s="108"/>
      <c r="E919" s="66" t="s">
        <v>17</v>
      </c>
      <c r="F919" s="64">
        <v>5</v>
      </c>
    </row>
    <row r="920" spans="1:6" ht="21.95" customHeight="1" x14ac:dyDescent="0.2">
      <c r="A920" s="67" t="s">
        <v>1713</v>
      </c>
      <c r="B920" s="108" t="s">
        <v>897</v>
      </c>
      <c r="C920" s="108"/>
      <c r="D920" s="108"/>
      <c r="E920" s="66" t="s">
        <v>62</v>
      </c>
      <c r="F920" s="64">
        <v>10</v>
      </c>
    </row>
    <row r="921" spans="1:6" ht="21.95" customHeight="1" x14ac:dyDescent="0.2">
      <c r="A921" s="67" t="s">
        <v>1714</v>
      </c>
      <c r="B921" s="108" t="s">
        <v>893</v>
      </c>
      <c r="C921" s="108"/>
      <c r="D921" s="108"/>
      <c r="E921" s="66" t="s">
        <v>62</v>
      </c>
      <c r="F921" s="64">
        <v>1</v>
      </c>
    </row>
    <row r="922" spans="1:6" ht="21.95" customHeight="1" x14ac:dyDescent="0.2">
      <c r="A922" s="67" t="s">
        <v>1715</v>
      </c>
      <c r="B922" s="108" t="s">
        <v>898</v>
      </c>
      <c r="C922" s="108"/>
      <c r="D922" s="108"/>
      <c r="E922" s="66" t="s">
        <v>62</v>
      </c>
      <c r="F922" s="64">
        <v>1</v>
      </c>
    </row>
    <row r="923" spans="1:6" ht="21.95" customHeight="1" x14ac:dyDescent="0.2">
      <c r="A923" s="67" t="s">
        <v>1716</v>
      </c>
      <c r="B923" s="108" t="s">
        <v>896</v>
      </c>
      <c r="C923" s="108"/>
      <c r="D923" s="108"/>
      <c r="E923" s="66" t="s">
        <v>17</v>
      </c>
      <c r="F923" s="64">
        <v>2</v>
      </c>
    </row>
    <row r="924" spans="1:6" ht="21.95" customHeight="1" x14ac:dyDescent="0.2">
      <c r="A924" s="67" t="s">
        <v>1717</v>
      </c>
      <c r="B924" s="108" t="s">
        <v>899</v>
      </c>
      <c r="C924" s="108"/>
      <c r="D924" s="108"/>
      <c r="E924" s="66" t="s">
        <v>17</v>
      </c>
      <c r="F924" s="64">
        <v>5</v>
      </c>
    </row>
    <row r="925" spans="1:6" ht="21.95" customHeight="1" x14ac:dyDescent="0.2">
      <c r="A925" s="67" t="s">
        <v>1718</v>
      </c>
      <c r="B925" s="108" t="s">
        <v>897</v>
      </c>
      <c r="C925" s="108"/>
      <c r="D925" s="108"/>
      <c r="E925" s="66" t="s">
        <v>62</v>
      </c>
      <c r="F925" s="64">
        <v>7</v>
      </c>
    </row>
    <row r="926" spans="1:6" ht="21.95" customHeight="1" x14ac:dyDescent="0.2">
      <c r="A926" s="67" t="s">
        <v>1719</v>
      </c>
      <c r="B926" s="108" t="s">
        <v>900</v>
      </c>
      <c r="C926" s="108"/>
      <c r="D926" s="108"/>
      <c r="E926" s="66" t="s">
        <v>17</v>
      </c>
      <c r="F926" s="64">
        <v>1</v>
      </c>
    </row>
    <row r="927" spans="1:6" ht="21.95" customHeight="1" x14ac:dyDescent="0.2">
      <c r="A927" s="67" t="s">
        <v>1720</v>
      </c>
      <c r="B927" s="108" t="s">
        <v>901</v>
      </c>
      <c r="C927" s="108"/>
      <c r="D927" s="108"/>
      <c r="E927" s="66" t="s">
        <v>62</v>
      </c>
      <c r="F927" s="64">
        <v>1</v>
      </c>
    </row>
    <row r="928" spans="1:6" ht="21.95" customHeight="1" x14ac:dyDescent="0.2">
      <c r="A928" s="67" t="s">
        <v>1721</v>
      </c>
      <c r="B928" s="108" t="s">
        <v>902</v>
      </c>
      <c r="C928" s="108"/>
      <c r="D928" s="108"/>
      <c r="E928" s="66" t="s">
        <v>302</v>
      </c>
      <c r="F928" s="64">
        <v>0.1</v>
      </c>
    </row>
    <row r="929" spans="1:6" ht="21.95" customHeight="1" x14ac:dyDescent="0.2">
      <c r="A929" s="67" t="s">
        <v>1722</v>
      </c>
      <c r="B929" s="108" t="s">
        <v>896</v>
      </c>
      <c r="C929" s="108"/>
      <c r="D929" s="108"/>
      <c r="E929" s="66" t="s">
        <v>17</v>
      </c>
      <c r="F929" s="64">
        <v>15</v>
      </c>
    </row>
    <row r="930" spans="1:6" ht="21.95" customHeight="1" x14ac:dyDescent="0.2">
      <c r="A930" s="67" t="s">
        <v>1723</v>
      </c>
      <c r="B930" s="108" t="s">
        <v>899</v>
      </c>
      <c r="C930" s="108"/>
      <c r="D930" s="108"/>
      <c r="E930" s="66" t="s">
        <v>17</v>
      </c>
      <c r="F930" s="64">
        <v>3</v>
      </c>
    </row>
    <row r="931" spans="1:6" ht="21.95" customHeight="1" x14ac:dyDescent="0.2">
      <c r="A931" s="67" t="s">
        <v>1724</v>
      </c>
      <c r="B931" s="108" t="s">
        <v>897</v>
      </c>
      <c r="C931" s="108"/>
      <c r="D931" s="108"/>
      <c r="E931" s="66" t="s">
        <v>62</v>
      </c>
      <c r="F931" s="64">
        <v>18</v>
      </c>
    </row>
    <row r="932" spans="1:6" ht="21.95" customHeight="1" x14ac:dyDescent="0.2">
      <c r="A932" s="67" t="s">
        <v>1725</v>
      </c>
      <c r="B932" s="108" t="s">
        <v>903</v>
      </c>
      <c r="C932" s="108"/>
      <c r="D932" s="108"/>
      <c r="E932" s="66" t="s">
        <v>17</v>
      </c>
      <c r="F932" s="64">
        <v>1</v>
      </c>
    </row>
    <row r="933" spans="1:6" ht="21.95" customHeight="1" x14ac:dyDescent="0.2">
      <c r="A933" s="67" t="s">
        <v>1726</v>
      </c>
      <c r="B933" s="108" t="s">
        <v>898</v>
      </c>
      <c r="C933" s="108"/>
      <c r="D933" s="108"/>
      <c r="E933" s="66" t="s">
        <v>62</v>
      </c>
      <c r="F933" s="64">
        <v>1</v>
      </c>
    </row>
    <row r="934" spans="1:6" ht="21.95" customHeight="1" x14ac:dyDescent="0.2">
      <c r="A934" s="67" t="s">
        <v>1727</v>
      </c>
      <c r="B934" s="108" t="s">
        <v>896</v>
      </c>
      <c r="C934" s="108"/>
      <c r="D934" s="108"/>
      <c r="E934" s="66" t="s">
        <v>17</v>
      </c>
      <c r="F934" s="64">
        <v>12</v>
      </c>
    </row>
    <row r="935" spans="1:6" ht="21.95" customHeight="1" x14ac:dyDescent="0.2">
      <c r="A935" s="67" t="s">
        <v>1728</v>
      </c>
      <c r="B935" s="108" t="s">
        <v>897</v>
      </c>
      <c r="C935" s="108"/>
      <c r="D935" s="108"/>
      <c r="E935" s="66" t="s">
        <v>62</v>
      </c>
      <c r="F935" s="64">
        <v>12</v>
      </c>
    </row>
    <row r="936" spans="1:6" ht="21.95" customHeight="1" x14ac:dyDescent="0.2">
      <c r="A936" s="67" t="s">
        <v>1729</v>
      </c>
      <c r="B936" s="108" t="s">
        <v>901</v>
      </c>
      <c r="C936" s="108"/>
      <c r="D936" s="108"/>
      <c r="E936" s="66" t="s">
        <v>62</v>
      </c>
      <c r="F936" s="64">
        <v>1</v>
      </c>
    </row>
    <row r="937" spans="1:6" ht="21.95" customHeight="1" x14ac:dyDescent="0.2">
      <c r="A937" s="67" t="s">
        <v>1730</v>
      </c>
      <c r="B937" s="108" t="s">
        <v>902</v>
      </c>
      <c r="C937" s="108"/>
      <c r="D937" s="108"/>
      <c r="E937" s="66" t="s">
        <v>302</v>
      </c>
      <c r="F937" s="64">
        <v>0.1</v>
      </c>
    </row>
    <row r="938" spans="1:6" ht="21.95" customHeight="1" x14ac:dyDescent="0.2">
      <c r="A938" s="67" t="s">
        <v>1731</v>
      </c>
      <c r="B938" s="108" t="s">
        <v>896</v>
      </c>
      <c r="C938" s="108"/>
      <c r="D938" s="108"/>
      <c r="E938" s="66" t="s">
        <v>17</v>
      </c>
      <c r="F938" s="64">
        <v>16</v>
      </c>
    </row>
    <row r="939" spans="1:6" ht="21.95" customHeight="1" x14ac:dyDescent="0.2">
      <c r="A939" s="67" t="s">
        <v>1732</v>
      </c>
      <c r="B939" s="108" t="s">
        <v>897</v>
      </c>
      <c r="C939" s="108"/>
      <c r="D939" s="108"/>
      <c r="E939" s="66" t="s">
        <v>62</v>
      </c>
      <c r="F939" s="64">
        <v>16</v>
      </c>
    </row>
    <row r="940" spans="1:6" ht="21.95" customHeight="1" x14ac:dyDescent="0.2">
      <c r="A940" s="67" t="s">
        <v>1733</v>
      </c>
      <c r="B940" s="108" t="s">
        <v>903</v>
      </c>
      <c r="C940" s="108"/>
      <c r="D940" s="108"/>
      <c r="E940" s="66" t="s">
        <v>17</v>
      </c>
      <c r="F940" s="64">
        <v>1</v>
      </c>
    </row>
    <row r="941" spans="1:6" ht="21.95" customHeight="1" x14ac:dyDescent="0.2">
      <c r="A941" s="67" t="s">
        <v>1734</v>
      </c>
      <c r="B941" s="108" t="s">
        <v>894</v>
      </c>
      <c r="C941" s="108"/>
      <c r="D941" s="108"/>
      <c r="E941" s="66" t="s">
        <v>62</v>
      </c>
      <c r="F941" s="64">
        <v>1</v>
      </c>
    </row>
    <row r="942" spans="1:6" ht="21.95" customHeight="1" x14ac:dyDescent="0.2">
      <c r="A942" s="67" t="s">
        <v>1735</v>
      </c>
      <c r="B942" s="108" t="s">
        <v>895</v>
      </c>
      <c r="C942" s="108"/>
      <c r="D942" s="108"/>
      <c r="E942" s="66" t="s">
        <v>62</v>
      </c>
      <c r="F942" s="64">
        <v>6</v>
      </c>
    </row>
    <row r="943" spans="1:6" ht="21.95" customHeight="1" x14ac:dyDescent="0.2">
      <c r="A943" s="67" t="s">
        <v>1736</v>
      </c>
      <c r="B943" s="108" t="s">
        <v>896</v>
      </c>
      <c r="C943" s="108"/>
      <c r="D943" s="108"/>
      <c r="E943" s="66" t="s">
        <v>17</v>
      </c>
      <c r="F943" s="64">
        <v>7</v>
      </c>
    </row>
    <row r="944" spans="1:6" ht="21.95" customHeight="1" x14ac:dyDescent="0.2">
      <c r="A944" s="67" t="s">
        <v>1737</v>
      </c>
      <c r="B944" s="108" t="s">
        <v>897</v>
      </c>
      <c r="C944" s="108"/>
      <c r="D944" s="108"/>
      <c r="E944" s="66" t="s">
        <v>62</v>
      </c>
      <c r="F944" s="64">
        <v>13</v>
      </c>
    </row>
    <row r="945" spans="1:6" ht="21.95" customHeight="1" x14ac:dyDescent="0.2">
      <c r="A945" s="67" t="s">
        <v>1738</v>
      </c>
      <c r="B945" s="108" t="s">
        <v>903</v>
      </c>
      <c r="C945" s="108"/>
      <c r="D945" s="108"/>
      <c r="E945" s="66" t="s">
        <v>17</v>
      </c>
      <c r="F945" s="64">
        <v>1</v>
      </c>
    </row>
    <row r="946" spans="1:6" ht="21.95" customHeight="1" x14ac:dyDescent="0.2">
      <c r="A946" s="67" t="s">
        <v>1739</v>
      </c>
      <c r="B946" s="108" t="s">
        <v>904</v>
      </c>
      <c r="C946" s="108"/>
      <c r="D946" s="108"/>
      <c r="E946" s="66" t="s">
        <v>62</v>
      </c>
      <c r="F946" s="64">
        <v>1</v>
      </c>
    </row>
    <row r="947" spans="1:6" ht="21.95" customHeight="1" x14ac:dyDescent="0.2">
      <c r="A947" s="67" t="s">
        <v>1740</v>
      </c>
      <c r="B947" s="108" t="s">
        <v>895</v>
      </c>
      <c r="C947" s="108"/>
      <c r="D947" s="108"/>
      <c r="E947" s="66" t="s">
        <v>62</v>
      </c>
      <c r="F947" s="64">
        <v>9</v>
      </c>
    </row>
    <row r="948" spans="1:6" ht="21.95" customHeight="1" x14ac:dyDescent="0.2">
      <c r="A948" s="67" t="s">
        <v>1741</v>
      </c>
      <c r="B948" s="108" t="s">
        <v>896</v>
      </c>
      <c r="C948" s="108"/>
      <c r="D948" s="108"/>
      <c r="E948" s="66" t="s">
        <v>17</v>
      </c>
      <c r="F948" s="64">
        <v>2</v>
      </c>
    </row>
    <row r="949" spans="1:6" ht="21.95" customHeight="1" x14ac:dyDescent="0.2">
      <c r="A949" s="67" t="s">
        <v>1742</v>
      </c>
      <c r="B949" s="108" t="s">
        <v>897</v>
      </c>
      <c r="C949" s="108"/>
      <c r="D949" s="108"/>
      <c r="E949" s="66" t="s">
        <v>62</v>
      </c>
      <c r="F949" s="64">
        <v>11</v>
      </c>
    </row>
    <row r="950" spans="1:6" ht="21.95" customHeight="1" x14ac:dyDescent="0.2">
      <c r="A950" s="67" t="s">
        <v>1743</v>
      </c>
      <c r="B950" s="108" t="s">
        <v>905</v>
      </c>
      <c r="C950" s="108"/>
      <c r="D950" s="108"/>
      <c r="E950" s="66" t="s">
        <v>17</v>
      </c>
      <c r="F950" s="64">
        <v>1</v>
      </c>
    </row>
    <row r="951" spans="1:6" ht="21.95" customHeight="1" x14ac:dyDescent="0.2">
      <c r="A951" s="67" t="s">
        <v>1744</v>
      </c>
      <c r="B951" s="108" t="s">
        <v>904</v>
      </c>
      <c r="C951" s="108"/>
      <c r="D951" s="108"/>
      <c r="E951" s="66" t="s">
        <v>62</v>
      </c>
      <c r="F951" s="64">
        <v>1</v>
      </c>
    </row>
    <row r="952" spans="1:6" ht="21.95" customHeight="1" x14ac:dyDescent="0.2">
      <c r="A952" s="67" t="s">
        <v>1745</v>
      </c>
      <c r="B952" s="108" t="s">
        <v>895</v>
      </c>
      <c r="C952" s="108"/>
      <c r="D952" s="108"/>
      <c r="E952" s="66" t="s">
        <v>62</v>
      </c>
      <c r="F952" s="64">
        <v>5</v>
      </c>
    </row>
    <row r="953" spans="1:6" ht="21.95" customHeight="1" x14ac:dyDescent="0.2">
      <c r="A953" s="67" t="s">
        <v>1746</v>
      </c>
      <c r="B953" s="108" t="s">
        <v>896</v>
      </c>
      <c r="C953" s="108"/>
      <c r="D953" s="108"/>
      <c r="E953" s="66" t="s">
        <v>17</v>
      </c>
      <c r="F953" s="64">
        <v>2</v>
      </c>
    </row>
    <row r="954" spans="1:6" ht="21.95" customHeight="1" x14ac:dyDescent="0.2">
      <c r="A954" s="67" t="s">
        <v>1747</v>
      </c>
      <c r="B954" s="108" t="s">
        <v>897</v>
      </c>
      <c r="C954" s="108"/>
      <c r="D954" s="108"/>
      <c r="E954" s="66" t="s">
        <v>62</v>
      </c>
      <c r="F954" s="64">
        <v>7</v>
      </c>
    </row>
    <row r="955" spans="1:6" ht="21.95" customHeight="1" x14ac:dyDescent="0.2">
      <c r="A955" s="67" t="s">
        <v>1748</v>
      </c>
      <c r="B955" s="108" t="s">
        <v>903</v>
      </c>
      <c r="C955" s="108"/>
      <c r="D955" s="108"/>
      <c r="E955" s="66" t="s">
        <v>17</v>
      </c>
      <c r="F955" s="64">
        <v>1</v>
      </c>
    </row>
    <row r="956" spans="1:6" ht="21.95" customHeight="1" x14ac:dyDescent="0.2">
      <c r="A956" s="67" t="s">
        <v>1749</v>
      </c>
      <c r="B956" s="108" t="s">
        <v>894</v>
      </c>
      <c r="C956" s="108"/>
      <c r="D956" s="108"/>
      <c r="E956" s="66" t="s">
        <v>62</v>
      </c>
      <c r="F956" s="64">
        <v>1</v>
      </c>
    </row>
    <row r="957" spans="1:6" ht="21.95" customHeight="1" x14ac:dyDescent="0.2">
      <c r="A957" s="67" t="s">
        <v>1750</v>
      </c>
      <c r="B957" s="108" t="s">
        <v>895</v>
      </c>
      <c r="C957" s="108"/>
      <c r="D957" s="108"/>
      <c r="E957" s="66" t="s">
        <v>62</v>
      </c>
      <c r="F957" s="64">
        <v>9</v>
      </c>
    </row>
    <row r="958" spans="1:6" ht="21.95" customHeight="1" x14ac:dyDescent="0.2">
      <c r="A958" s="67" t="s">
        <v>1751</v>
      </c>
      <c r="B958" s="108" t="s">
        <v>896</v>
      </c>
      <c r="C958" s="108"/>
      <c r="D958" s="108"/>
      <c r="E958" s="66" t="s">
        <v>17</v>
      </c>
      <c r="F958" s="64">
        <v>2</v>
      </c>
    </row>
    <row r="959" spans="1:6" ht="21.95" customHeight="1" x14ac:dyDescent="0.2">
      <c r="A959" s="67" t="s">
        <v>1752</v>
      </c>
      <c r="B959" s="108" t="s">
        <v>897</v>
      </c>
      <c r="C959" s="108"/>
      <c r="D959" s="108"/>
      <c r="E959" s="66" t="s">
        <v>62</v>
      </c>
      <c r="F959" s="64">
        <v>11</v>
      </c>
    </row>
    <row r="960" spans="1:6" ht="21.95" customHeight="1" x14ac:dyDescent="0.2">
      <c r="A960" s="67" t="s">
        <v>1753</v>
      </c>
      <c r="B960" s="108" t="s">
        <v>905</v>
      </c>
      <c r="C960" s="108"/>
      <c r="D960" s="108"/>
      <c r="E960" s="66" t="s">
        <v>17</v>
      </c>
      <c r="F960" s="64">
        <v>1</v>
      </c>
    </row>
    <row r="961" spans="1:6" ht="21.95" customHeight="1" x14ac:dyDescent="0.2">
      <c r="A961" s="67" t="s">
        <v>1754</v>
      </c>
      <c r="B961" s="108" t="s">
        <v>906</v>
      </c>
      <c r="C961" s="108"/>
      <c r="D961" s="108"/>
      <c r="E961" s="66" t="s">
        <v>62</v>
      </c>
      <c r="F961" s="64">
        <v>1</v>
      </c>
    </row>
    <row r="962" spans="1:6" ht="21.95" customHeight="1" x14ac:dyDescent="0.2">
      <c r="A962" s="67" t="s">
        <v>1755</v>
      </c>
      <c r="B962" s="108" t="s">
        <v>895</v>
      </c>
      <c r="C962" s="108"/>
      <c r="D962" s="108"/>
      <c r="E962" s="66" t="s">
        <v>62</v>
      </c>
      <c r="F962" s="64">
        <v>7</v>
      </c>
    </row>
    <row r="963" spans="1:6" ht="21.95" customHeight="1" x14ac:dyDescent="0.2">
      <c r="A963" s="67" t="s">
        <v>1756</v>
      </c>
      <c r="B963" s="108" t="s">
        <v>897</v>
      </c>
      <c r="C963" s="108"/>
      <c r="D963" s="108"/>
      <c r="E963" s="66" t="s">
        <v>62</v>
      </c>
      <c r="F963" s="64">
        <v>7</v>
      </c>
    </row>
    <row r="964" spans="1:6" ht="21.95" customHeight="1" x14ac:dyDescent="0.2">
      <c r="A964" s="67" t="s">
        <v>1757</v>
      </c>
      <c r="B964" s="108" t="s">
        <v>907</v>
      </c>
      <c r="C964" s="108"/>
      <c r="D964" s="108"/>
      <c r="E964" s="66" t="s">
        <v>62</v>
      </c>
      <c r="F964" s="64">
        <v>2</v>
      </c>
    </row>
    <row r="965" spans="1:6" ht="21.95" customHeight="1" x14ac:dyDescent="0.2">
      <c r="A965" s="67" t="s">
        <v>1758</v>
      </c>
      <c r="B965" s="108" t="s">
        <v>908</v>
      </c>
      <c r="C965" s="108"/>
      <c r="D965" s="108"/>
      <c r="E965" s="66" t="s">
        <v>62</v>
      </c>
      <c r="F965" s="64">
        <v>6</v>
      </c>
    </row>
    <row r="966" spans="1:6" ht="21.95" customHeight="1" x14ac:dyDescent="0.2">
      <c r="A966" s="67" t="s">
        <v>1759</v>
      </c>
      <c r="B966" s="108" t="s">
        <v>903</v>
      </c>
      <c r="C966" s="108"/>
      <c r="D966" s="108"/>
      <c r="E966" s="66" t="s">
        <v>17</v>
      </c>
      <c r="F966" s="64">
        <v>1</v>
      </c>
    </row>
    <row r="967" spans="1:6" ht="21.95" customHeight="1" x14ac:dyDescent="0.2">
      <c r="A967" s="67" t="s">
        <v>1760</v>
      </c>
      <c r="B967" s="108" t="s">
        <v>909</v>
      </c>
      <c r="C967" s="108"/>
      <c r="D967" s="108"/>
      <c r="E967" s="66" t="s">
        <v>62</v>
      </c>
      <c r="F967" s="64">
        <v>1</v>
      </c>
    </row>
    <row r="968" spans="1:6" ht="21.95" customHeight="1" x14ac:dyDescent="0.2">
      <c r="A968" s="67" t="s">
        <v>1761</v>
      </c>
      <c r="B968" s="108" t="s">
        <v>910</v>
      </c>
      <c r="C968" s="108"/>
      <c r="D968" s="108"/>
      <c r="E968" s="66" t="s">
        <v>62</v>
      </c>
      <c r="F968" s="64">
        <v>6</v>
      </c>
    </row>
    <row r="969" spans="1:6" ht="21.95" customHeight="1" x14ac:dyDescent="0.2">
      <c r="A969" s="67" t="s">
        <v>1762</v>
      </c>
      <c r="B969" s="108" t="s">
        <v>911</v>
      </c>
      <c r="C969" s="108"/>
      <c r="D969" s="108"/>
      <c r="E969" s="66" t="s">
        <v>62</v>
      </c>
      <c r="F969" s="64">
        <v>2</v>
      </c>
    </row>
    <row r="970" spans="1:6" ht="21.95" customHeight="1" x14ac:dyDescent="0.2">
      <c r="A970" s="67" t="s">
        <v>1763</v>
      </c>
      <c r="B970" s="108" t="s">
        <v>891</v>
      </c>
      <c r="C970" s="108"/>
      <c r="D970" s="108"/>
      <c r="E970" s="66" t="s">
        <v>62</v>
      </c>
      <c r="F970" s="64">
        <v>3</v>
      </c>
    </row>
    <row r="971" spans="1:6" ht="21.95" customHeight="1" x14ac:dyDescent="0.2">
      <c r="A971" s="67" t="s">
        <v>1764</v>
      </c>
      <c r="B971" s="108" t="s">
        <v>897</v>
      </c>
      <c r="C971" s="108"/>
      <c r="D971" s="108"/>
      <c r="E971" s="66" t="s">
        <v>62</v>
      </c>
      <c r="F971" s="64">
        <v>11</v>
      </c>
    </row>
    <row r="972" spans="1:6" ht="21.95" customHeight="1" x14ac:dyDescent="0.2">
      <c r="A972" s="67" t="s">
        <v>1765</v>
      </c>
      <c r="B972" s="108" t="s">
        <v>912</v>
      </c>
      <c r="C972" s="108"/>
      <c r="D972" s="108"/>
      <c r="E972" s="66" t="s">
        <v>62</v>
      </c>
      <c r="F972" s="64">
        <v>1</v>
      </c>
    </row>
    <row r="973" spans="1:6" ht="21.95" customHeight="1" x14ac:dyDescent="0.2">
      <c r="A973" s="67" t="s">
        <v>1766</v>
      </c>
      <c r="B973" s="108" t="s">
        <v>904</v>
      </c>
      <c r="C973" s="108"/>
      <c r="D973" s="108"/>
      <c r="E973" s="66" t="s">
        <v>62</v>
      </c>
      <c r="F973" s="64">
        <v>1</v>
      </c>
    </row>
    <row r="974" spans="1:6" ht="21.95" customHeight="1" x14ac:dyDescent="0.2">
      <c r="A974" s="67" t="s">
        <v>1767</v>
      </c>
      <c r="B974" s="108" t="s">
        <v>895</v>
      </c>
      <c r="C974" s="108"/>
      <c r="D974" s="108"/>
      <c r="E974" s="66" t="s">
        <v>62</v>
      </c>
      <c r="F974" s="64">
        <v>5</v>
      </c>
    </row>
    <row r="975" spans="1:6" ht="21.95" customHeight="1" x14ac:dyDescent="0.2">
      <c r="A975" s="67" t="s">
        <v>1768</v>
      </c>
      <c r="B975" s="108" t="s">
        <v>897</v>
      </c>
      <c r="C975" s="108"/>
      <c r="D975" s="108"/>
      <c r="E975" s="66" t="s">
        <v>62</v>
      </c>
      <c r="F975" s="64">
        <v>5</v>
      </c>
    </row>
    <row r="976" spans="1:6" ht="21.95" customHeight="1" x14ac:dyDescent="0.2">
      <c r="A976" s="67" t="s">
        <v>1769</v>
      </c>
      <c r="B976" s="108" t="s">
        <v>913</v>
      </c>
      <c r="C976" s="108"/>
      <c r="D976" s="108"/>
      <c r="E976" s="66" t="s">
        <v>5</v>
      </c>
      <c r="F976" s="64">
        <v>0.97440000000000004</v>
      </c>
    </row>
    <row r="977" spans="1:6" ht="21.95" customHeight="1" x14ac:dyDescent="0.2">
      <c r="A977" s="67" t="s">
        <v>1770</v>
      </c>
      <c r="B977" s="108" t="s">
        <v>42</v>
      </c>
      <c r="C977" s="108"/>
      <c r="D977" s="108"/>
      <c r="E977" s="66" t="s">
        <v>5</v>
      </c>
      <c r="F977" s="64">
        <v>0.19500000000000001</v>
      </c>
    </row>
    <row r="978" spans="1:6" ht="21.95" customHeight="1" x14ac:dyDescent="0.2">
      <c r="A978" s="67" t="s">
        <v>1771</v>
      </c>
      <c r="B978" s="108" t="s">
        <v>914</v>
      </c>
      <c r="C978" s="108"/>
      <c r="D978" s="108"/>
      <c r="E978" s="66" t="s">
        <v>5</v>
      </c>
      <c r="F978" s="64">
        <v>0.33929999999999999</v>
      </c>
    </row>
    <row r="979" spans="1:6" ht="21.95" customHeight="1" x14ac:dyDescent="0.2">
      <c r="A979" s="67" t="s">
        <v>1772</v>
      </c>
      <c r="B979" s="108" t="s">
        <v>915</v>
      </c>
      <c r="C979" s="108"/>
      <c r="D979" s="108"/>
      <c r="E979" s="66" t="s">
        <v>62</v>
      </c>
      <c r="F979" s="64">
        <v>18</v>
      </c>
    </row>
    <row r="980" spans="1:6" ht="21.95" customHeight="1" x14ac:dyDescent="0.2">
      <c r="A980" s="67" t="s">
        <v>1773</v>
      </c>
      <c r="B980" s="108" t="s">
        <v>916</v>
      </c>
      <c r="C980" s="108"/>
      <c r="D980" s="108"/>
      <c r="E980" s="66" t="s">
        <v>875</v>
      </c>
      <c r="F980" s="64">
        <v>0.2</v>
      </c>
    </row>
    <row r="981" spans="1:6" ht="21.95" customHeight="1" x14ac:dyDescent="0.2">
      <c r="A981" s="67" t="s">
        <v>1774</v>
      </c>
      <c r="B981" s="108" t="s">
        <v>917</v>
      </c>
      <c r="C981" s="108"/>
      <c r="D981" s="108"/>
      <c r="E981" s="66" t="s">
        <v>875</v>
      </c>
      <c r="F981" s="64">
        <v>0.35</v>
      </c>
    </row>
    <row r="982" spans="1:6" ht="21.95" customHeight="1" x14ac:dyDescent="0.2">
      <c r="A982" s="67" t="s">
        <v>1775</v>
      </c>
      <c r="B982" s="108" t="s">
        <v>918</v>
      </c>
      <c r="C982" s="108"/>
      <c r="D982" s="108"/>
      <c r="E982" s="66" t="s">
        <v>875</v>
      </c>
      <c r="F982" s="64">
        <v>0.1</v>
      </c>
    </row>
    <row r="983" spans="1:6" ht="21.95" customHeight="1" x14ac:dyDescent="0.2">
      <c r="A983" s="67" t="s">
        <v>1776</v>
      </c>
      <c r="B983" s="108" t="s">
        <v>919</v>
      </c>
      <c r="C983" s="108"/>
      <c r="D983" s="108"/>
      <c r="E983" s="66" t="s">
        <v>17</v>
      </c>
      <c r="F983" s="64">
        <v>300</v>
      </c>
    </row>
    <row r="984" spans="1:6" ht="21.95" customHeight="1" x14ac:dyDescent="0.2">
      <c r="A984" s="67" t="s">
        <v>1777</v>
      </c>
      <c r="B984" s="108" t="s">
        <v>920</v>
      </c>
      <c r="C984" s="108"/>
      <c r="D984" s="108"/>
      <c r="E984" s="66" t="s">
        <v>173</v>
      </c>
      <c r="F984" s="64">
        <v>4700</v>
      </c>
    </row>
    <row r="985" spans="1:6" ht="21.95" customHeight="1" x14ac:dyDescent="0.2">
      <c r="A985" s="67" t="s">
        <v>1778</v>
      </c>
      <c r="B985" s="108" t="s">
        <v>921</v>
      </c>
      <c r="C985" s="108"/>
      <c r="D985" s="108"/>
      <c r="E985" s="66" t="s">
        <v>302</v>
      </c>
      <c r="F985" s="64">
        <v>822.5</v>
      </c>
    </row>
    <row r="986" spans="1:6" ht="21.95" customHeight="1" x14ac:dyDescent="0.2">
      <c r="A986" s="67" t="s">
        <v>1779</v>
      </c>
      <c r="B986" s="108" t="s">
        <v>922</v>
      </c>
      <c r="C986" s="108"/>
      <c r="D986" s="108"/>
      <c r="E986" s="66" t="s">
        <v>173</v>
      </c>
      <c r="F986" s="64">
        <v>400</v>
      </c>
    </row>
    <row r="987" spans="1:6" ht="21.95" customHeight="1" x14ac:dyDescent="0.2">
      <c r="A987" s="67" t="s">
        <v>1780</v>
      </c>
      <c r="B987" s="108" t="s">
        <v>923</v>
      </c>
      <c r="C987" s="108"/>
      <c r="D987" s="108"/>
      <c r="E987" s="66" t="s">
        <v>302</v>
      </c>
      <c r="F987" s="64">
        <v>70</v>
      </c>
    </row>
    <row r="988" spans="1:6" ht="21.95" customHeight="1" x14ac:dyDescent="0.2">
      <c r="A988" s="67" t="s">
        <v>1781</v>
      </c>
      <c r="B988" s="108" t="s">
        <v>924</v>
      </c>
      <c r="C988" s="108"/>
      <c r="D988" s="108"/>
      <c r="E988" s="66" t="s">
        <v>173</v>
      </c>
      <c r="F988" s="64">
        <v>300</v>
      </c>
    </row>
    <row r="989" spans="1:6" ht="21.95" customHeight="1" x14ac:dyDescent="0.2">
      <c r="A989" s="67" t="s">
        <v>1782</v>
      </c>
      <c r="B989" s="108" t="s">
        <v>925</v>
      </c>
      <c r="C989" s="108"/>
      <c r="D989" s="108"/>
      <c r="E989" s="66" t="s">
        <v>17</v>
      </c>
      <c r="F989" s="64">
        <v>525</v>
      </c>
    </row>
    <row r="990" spans="1:6" ht="21.95" customHeight="1" x14ac:dyDescent="0.2">
      <c r="A990" s="67" t="s">
        <v>1783</v>
      </c>
      <c r="B990" s="108" t="s">
        <v>926</v>
      </c>
      <c r="C990" s="108"/>
      <c r="D990" s="108"/>
      <c r="E990" s="66" t="s">
        <v>17</v>
      </c>
      <c r="F990" s="64">
        <v>520</v>
      </c>
    </row>
    <row r="991" spans="1:6" ht="21.95" customHeight="1" x14ac:dyDescent="0.2">
      <c r="A991" s="67" t="s">
        <v>1784</v>
      </c>
      <c r="B991" s="108" t="s">
        <v>927</v>
      </c>
      <c r="C991" s="108"/>
      <c r="D991" s="108"/>
      <c r="E991" s="66" t="s">
        <v>62</v>
      </c>
      <c r="F991" s="64">
        <v>130</v>
      </c>
    </row>
    <row r="992" spans="1:6" ht="21.95" customHeight="1" x14ac:dyDescent="0.2">
      <c r="A992" s="67" t="s">
        <v>1785</v>
      </c>
      <c r="B992" s="108" t="s">
        <v>928</v>
      </c>
      <c r="C992" s="108"/>
      <c r="D992" s="108"/>
      <c r="E992" s="66" t="s">
        <v>62</v>
      </c>
      <c r="F992" s="64">
        <v>130</v>
      </c>
    </row>
    <row r="993" spans="1:6" ht="21.95" customHeight="1" x14ac:dyDescent="0.2">
      <c r="A993" s="67" t="s">
        <v>1786</v>
      </c>
      <c r="B993" s="108" t="s">
        <v>929</v>
      </c>
      <c r="C993" s="108"/>
      <c r="D993" s="108"/>
      <c r="E993" s="66" t="s">
        <v>875</v>
      </c>
      <c r="F993" s="64">
        <v>3.4</v>
      </c>
    </row>
    <row r="994" spans="1:6" ht="21.95" customHeight="1" x14ac:dyDescent="0.2">
      <c r="A994" s="67" t="s">
        <v>1787</v>
      </c>
      <c r="B994" s="108" t="s">
        <v>930</v>
      </c>
      <c r="C994" s="108"/>
      <c r="D994" s="108"/>
      <c r="E994" s="66" t="s">
        <v>875</v>
      </c>
      <c r="F994" s="64">
        <v>0.35</v>
      </c>
    </row>
    <row r="995" spans="1:6" ht="21.95" customHeight="1" x14ac:dyDescent="0.2">
      <c r="A995" s="67" t="s">
        <v>1788</v>
      </c>
      <c r="B995" s="108" t="s">
        <v>931</v>
      </c>
      <c r="C995" s="108"/>
      <c r="D995" s="108"/>
      <c r="E995" s="66" t="s">
        <v>875</v>
      </c>
      <c r="F995" s="64">
        <v>3.5</v>
      </c>
    </row>
    <row r="996" spans="1:6" ht="21.95" customHeight="1" x14ac:dyDescent="0.2">
      <c r="A996" s="67" t="s">
        <v>1789</v>
      </c>
      <c r="B996" s="108" t="s">
        <v>932</v>
      </c>
      <c r="C996" s="108"/>
      <c r="D996" s="108"/>
      <c r="E996" s="66" t="s">
        <v>875</v>
      </c>
      <c r="F996" s="64">
        <v>0.56999999999999995</v>
      </c>
    </row>
    <row r="997" spans="1:6" ht="21.95" customHeight="1" x14ac:dyDescent="0.2">
      <c r="A997" s="67" t="s">
        <v>1790</v>
      </c>
      <c r="B997" s="108" t="s">
        <v>933</v>
      </c>
      <c r="C997" s="108"/>
      <c r="D997" s="108"/>
      <c r="E997" s="66" t="s">
        <v>875</v>
      </c>
      <c r="F997" s="64">
        <v>0.45</v>
      </c>
    </row>
    <row r="998" spans="1:6" ht="21.95" customHeight="1" x14ac:dyDescent="0.2">
      <c r="A998" s="67" t="s">
        <v>1791</v>
      </c>
      <c r="B998" s="108" t="s">
        <v>934</v>
      </c>
      <c r="C998" s="108"/>
      <c r="D998" s="108"/>
      <c r="E998" s="66" t="s">
        <v>875</v>
      </c>
      <c r="F998" s="64">
        <v>0.45</v>
      </c>
    </row>
    <row r="999" spans="1:6" ht="21.95" customHeight="1" x14ac:dyDescent="0.2">
      <c r="A999" s="67" t="s">
        <v>1792</v>
      </c>
      <c r="B999" s="108" t="s">
        <v>935</v>
      </c>
      <c r="C999" s="108"/>
      <c r="D999" s="108"/>
      <c r="E999" s="66" t="s">
        <v>875</v>
      </c>
      <c r="F999" s="64">
        <v>0.15</v>
      </c>
    </row>
    <row r="1000" spans="1:6" ht="21.95" customHeight="1" x14ac:dyDescent="0.2">
      <c r="A1000" s="67" t="s">
        <v>1793</v>
      </c>
      <c r="B1000" s="108" t="s">
        <v>936</v>
      </c>
      <c r="C1000" s="108"/>
      <c r="D1000" s="108"/>
      <c r="E1000" s="66" t="s">
        <v>875</v>
      </c>
      <c r="F1000" s="64">
        <v>0.2</v>
      </c>
    </row>
    <row r="1001" spans="1:6" ht="21.95" customHeight="1" x14ac:dyDescent="0.2">
      <c r="A1001" s="67" t="s">
        <v>1794</v>
      </c>
      <c r="B1001" s="108" t="s">
        <v>937</v>
      </c>
      <c r="C1001" s="108"/>
      <c r="D1001" s="108"/>
      <c r="E1001" s="66" t="s">
        <v>875</v>
      </c>
      <c r="F1001" s="64">
        <v>7.0000000000000007E-2</v>
      </c>
    </row>
    <row r="1002" spans="1:6" ht="21.95" customHeight="1" x14ac:dyDescent="0.2">
      <c r="A1002" s="67" t="s">
        <v>1795</v>
      </c>
      <c r="B1002" s="108" t="s">
        <v>938</v>
      </c>
      <c r="C1002" s="108"/>
      <c r="D1002" s="108"/>
      <c r="E1002" s="66" t="s">
        <v>240</v>
      </c>
      <c r="F1002" s="64">
        <v>10</v>
      </c>
    </row>
    <row r="1003" spans="1:6" ht="21.95" customHeight="1" x14ac:dyDescent="0.2">
      <c r="A1003" s="67" t="s">
        <v>1796</v>
      </c>
      <c r="B1003" s="108" t="s">
        <v>939</v>
      </c>
      <c r="C1003" s="108"/>
      <c r="D1003" s="108"/>
      <c r="E1003" s="66" t="s">
        <v>302</v>
      </c>
      <c r="F1003" s="64">
        <v>6</v>
      </c>
    </row>
    <row r="1004" spans="1:6" ht="21.95" customHeight="1" x14ac:dyDescent="0.2">
      <c r="A1004" s="67" t="s">
        <v>1797</v>
      </c>
      <c r="B1004" s="108" t="s">
        <v>940</v>
      </c>
      <c r="C1004" s="108"/>
      <c r="D1004" s="108"/>
      <c r="E1004" s="66" t="s">
        <v>302</v>
      </c>
      <c r="F1004" s="64">
        <v>6</v>
      </c>
    </row>
    <row r="1005" spans="1:6" ht="21.95" customHeight="1" x14ac:dyDescent="0.2">
      <c r="A1005" s="67" t="s">
        <v>1798</v>
      </c>
      <c r="B1005" s="108" t="s">
        <v>941</v>
      </c>
      <c r="C1005" s="108"/>
      <c r="D1005" s="108"/>
      <c r="E1005" s="66" t="s">
        <v>302</v>
      </c>
      <c r="F1005" s="64">
        <v>3</v>
      </c>
    </row>
    <row r="1006" spans="1:6" ht="21.95" customHeight="1" x14ac:dyDescent="0.2">
      <c r="A1006" s="67" t="s">
        <v>1799</v>
      </c>
      <c r="B1006" s="108" t="s">
        <v>942</v>
      </c>
      <c r="C1006" s="108"/>
      <c r="D1006" s="108"/>
      <c r="E1006" s="66" t="s">
        <v>302</v>
      </c>
      <c r="F1006" s="64">
        <v>0.3</v>
      </c>
    </row>
    <row r="1007" spans="1:6" ht="21.95" customHeight="1" x14ac:dyDescent="0.2">
      <c r="A1007" s="67" t="s">
        <v>1800</v>
      </c>
      <c r="B1007" s="108" t="s">
        <v>943</v>
      </c>
      <c r="C1007" s="108"/>
      <c r="D1007" s="108"/>
      <c r="E1007" s="66" t="s">
        <v>240</v>
      </c>
      <c r="F1007" s="64">
        <v>0.85</v>
      </c>
    </row>
    <row r="1008" spans="1:6" ht="21.95" customHeight="1" x14ac:dyDescent="0.2">
      <c r="A1008" s="67" t="s">
        <v>1801</v>
      </c>
      <c r="B1008" s="108" t="s">
        <v>944</v>
      </c>
      <c r="C1008" s="108"/>
      <c r="D1008" s="108"/>
      <c r="E1008" s="66" t="s">
        <v>240</v>
      </c>
      <c r="F1008" s="64">
        <v>0.3</v>
      </c>
    </row>
    <row r="1009" spans="1:6" ht="21.95" customHeight="1" x14ac:dyDescent="0.2">
      <c r="A1009" s="67" t="s">
        <v>1802</v>
      </c>
      <c r="B1009" s="108" t="s">
        <v>945</v>
      </c>
      <c r="C1009" s="108"/>
      <c r="D1009" s="108"/>
      <c r="E1009" s="66" t="s">
        <v>302</v>
      </c>
      <c r="F1009" s="64">
        <v>27</v>
      </c>
    </row>
    <row r="1010" spans="1:6" ht="21.95" customHeight="1" x14ac:dyDescent="0.2">
      <c r="A1010" s="67" t="s">
        <v>1803</v>
      </c>
      <c r="B1010" s="108" t="s">
        <v>946</v>
      </c>
      <c r="C1010" s="108"/>
      <c r="D1010" s="108"/>
      <c r="E1010" s="66" t="s">
        <v>17</v>
      </c>
      <c r="F1010" s="64">
        <v>600</v>
      </c>
    </row>
    <row r="1011" spans="1:6" ht="21.95" customHeight="1" x14ac:dyDescent="0.2">
      <c r="A1011" s="67" t="s">
        <v>1804</v>
      </c>
      <c r="B1011" s="108" t="s">
        <v>947</v>
      </c>
      <c r="C1011" s="108"/>
      <c r="D1011" s="108"/>
      <c r="E1011" s="66" t="s">
        <v>302</v>
      </c>
      <c r="F1011" s="64">
        <v>90</v>
      </c>
    </row>
    <row r="1012" spans="1:6" ht="21.95" customHeight="1" x14ac:dyDescent="0.2">
      <c r="A1012" s="67" t="s">
        <v>1805</v>
      </c>
      <c r="B1012" s="108" t="s">
        <v>948</v>
      </c>
      <c r="C1012" s="108"/>
      <c r="D1012" s="108"/>
      <c r="E1012" s="66" t="s">
        <v>17</v>
      </c>
      <c r="F1012" s="64">
        <v>8</v>
      </c>
    </row>
    <row r="1013" spans="1:6" ht="21.95" customHeight="1" x14ac:dyDescent="0.2">
      <c r="A1013" s="62"/>
      <c r="B1013" s="108" t="s">
        <v>949</v>
      </c>
      <c r="C1013" s="108"/>
      <c r="D1013" s="108"/>
      <c r="E1013" s="66" t="s">
        <v>17</v>
      </c>
      <c r="F1013" s="64">
        <v>8</v>
      </c>
    </row>
    <row r="1014" spans="1:6" ht="21.95" customHeight="1" x14ac:dyDescent="0.2">
      <c r="A1014" s="105" t="s">
        <v>950</v>
      </c>
      <c r="B1014" s="105"/>
      <c r="C1014" s="105"/>
      <c r="D1014" s="105"/>
      <c r="E1014" s="105"/>
      <c r="F1014" s="105"/>
    </row>
    <row r="1015" spans="1:6" ht="21.95" customHeight="1" x14ac:dyDescent="0.2">
      <c r="A1015" s="67" t="s">
        <v>1806</v>
      </c>
      <c r="B1015" s="108" t="s">
        <v>951</v>
      </c>
      <c r="C1015" s="108"/>
      <c r="D1015" s="108"/>
      <c r="E1015" s="66" t="s">
        <v>17</v>
      </c>
      <c r="F1015" s="64">
        <v>2</v>
      </c>
    </row>
    <row r="1016" spans="1:6" ht="21.95" customHeight="1" x14ac:dyDescent="0.2">
      <c r="A1016" s="67" t="s">
        <v>1807</v>
      </c>
      <c r="B1016" s="108" t="s">
        <v>952</v>
      </c>
      <c r="C1016" s="108"/>
      <c r="D1016" s="108"/>
      <c r="E1016" s="66" t="s">
        <v>17</v>
      </c>
      <c r="F1016" s="64">
        <v>2</v>
      </c>
    </row>
    <row r="1017" spans="1:6" ht="21.95" customHeight="1" x14ac:dyDescent="0.2">
      <c r="A1017" s="67" t="s">
        <v>1808</v>
      </c>
      <c r="B1017" s="108" t="s">
        <v>953</v>
      </c>
      <c r="C1017" s="108"/>
      <c r="D1017" s="108"/>
      <c r="E1017" s="66" t="s">
        <v>17</v>
      </c>
      <c r="F1017" s="64">
        <v>1</v>
      </c>
    </row>
    <row r="1018" spans="1:6" ht="21.95" customHeight="1" x14ac:dyDescent="0.2">
      <c r="A1018" s="67" t="s">
        <v>1809</v>
      </c>
      <c r="B1018" s="108" t="s">
        <v>954</v>
      </c>
      <c r="C1018" s="108"/>
      <c r="D1018" s="108"/>
      <c r="E1018" s="66" t="s">
        <v>17</v>
      </c>
      <c r="F1018" s="64">
        <v>2</v>
      </c>
    </row>
    <row r="1019" spans="1:6" ht="21.95" customHeight="1" x14ac:dyDescent="0.2">
      <c r="A1019" s="67" t="s">
        <v>1810</v>
      </c>
      <c r="B1019" s="108" t="s">
        <v>955</v>
      </c>
      <c r="C1019" s="108"/>
      <c r="D1019" s="108"/>
      <c r="E1019" s="66" t="s">
        <v>240</v>
      </c>
      <c r="F1019" s="64">
        <v>0.61</v>
      </c>
    </row>
    <row r="1020" spans="1:6" ht="21.95" customHeight="1" x14ac:dyDescent="0.2">
      <c r="A1020" s="67" t="s">
        <v>1811</v>
      </c>
      <c r="B1020" s="108" t="s">
        <v>956</v>
      </c>
      <c r="C1020" s="108"/>
      <c r="D1020" s="108"/>
      <c r="E1020" s="66" t="s">
        <v>17</v>
      </c>
      <c r="F1020" s="64">
        <v>25</v>
      </c>
    </row>
    <row r="1021" spans="1:6" ht="21.95" customHeight="1" x14ac:dyDescent="0.2">
      <c r="A1021" s="67" t="s">
        <v>1812</v>
      </c>
      <c r="B1021" s="108" t="s">
        <v>957</v>
      </c>
      <c r="C1021" s="108"/>
      <c r="D1021" s="108"/>
      <c r="E1021" s="66" t="s">
        <v>17</v>
      </c>
      <c r="F1021" s="64">
        <v>1</v>
      </c>
    </row>
    <row r="1022" spans="1:6" ht="21.95" customHeight="1" x14ac:dyDescent="0.2">
      <c r="A1022" s="67" t="s">
        <v>1813</v>
      </c>
      <c r="B1022" s="108" t="s">
        <v>958</v>
      </c>
      <c r="C1022" s="108"/>
      <c r="D1022" s="108"/>
      <c r="E1022" s="66" t="s">
        <v>17</v>
      </c>
      <c r="F1022" s="64">
        <v>1</v>
      </c>
    </row>
    <row r="1023" spans="1:6" ht="21.95" customHeight="1" x14ac:dyDescent="0.2">
      <c r="A1023" s="67" t="s">
        <v>1814</v>
      </c>
      <c r="B1023" s="108" t="s">
        <v>959</v>
      </c>
      <c r="C1023" s="108"/>
      <c r="D1023" s="108"/>
      <c r="E1023" s="66" t="s">
        <v>302</v>
      </c>
      <c r="F1023" s="64">
        <v>0.1</v>
      </c>
    </row>
    <row r="1024" spans="1:6" ht="21.95" customHeight="1" x14ac:dyDescent="0.2">
      <c r="A1024" s="67" t="s">
        <v>1815</v>
      </c>
      <c r="B1024" s="108" t="s">
        <v>960</v>
      </c>
      <c r="C1024" s="108"/>
      <c r="D1024" s="108"/>
      <c r="E1024" s="66" t="s">
        <v>17</v>
      </c>
      <c r="F1024" s="64">
        <v>2</v>
      </c>
    </row>
    <row r="1025" spans="1:6" ht="21.95" customHeight="1" x14ac:dyDescent="0.2">
      <c r="A1025" s="67" t="s">
        <v>1816</v>
      </c>
      <c r="B1025" s="108" t="s">
        <v>961</v>
      </c>
      <c r="C1025" s="108"/>
      <c r="D1025" s="108"/>
      <c r="E1025" s="66" t="s">
        <v>302</v>
      </c>
      <c r="F1025" s="64">
        <v>0.1</v>
      </c>
    </row>
    <row r="1026" spans="1:6" ht="21.95" customHeight="1" x14ac:dyDescent="0.2">
      <c r="A1026" s="67" t="s">
        <v>1817</v>
      </c>
      <c r="B1026" s="108" t="s">
        <v>962</v>
      </c>
      <c r="C1026" s="108"/>
      <c r="D1026" s="108"/>
      <c r="E1026" s="66" t="s">
        <v>17</v>
      </c>
      <c r="F1026" s="64">
        <v>1</v>
      </c>
    </row>
    <row r="1027" spans="1:6" ht="21.95" customHeight="1" x14ac:dyDescent="0.2">
      <c r="A1027" s="67" t="s">
        <v>1818</v>
      </c>
      <c r="B1027" s="108" t="s">
        <v>963</v>
      </c>
      <c r="C1027" s="108"/>
      <c r="D1027" s="108"/>
      <c r="E1027" s="66" t="s">
        <v>875</v>
      </c>
      <c r="F1027" s="64">
        <v>1.4279999999999999</v>
      </c>
    </row>
    <row r="1028" spans="1:6" ht="21.95" customHeight="1" x14ac:dyDescent="0.2">
      <c r="A1028" s="67" t="s">
        <v>1819</v>
      </c>
      <c r="B1028" s="108" t="s">
        <v>964</v>
      </c>
      <c r="C1028" s="108"/>
      <c r="D1028" s="108"/>
      <c r="E1028" s="66" t="s">
        <v>875</v>
      </c>
      <c r="F1028" s="64">
        <v>5.0999999999999997E-2</v>
      </c>
    </row>
    <row r="1029" spans="1:6" ht="21.95" customHeight="1" x14ac:dyDescent="0.2">
      <c r="A1029" s="67" t="s">
        <v>1820</v>
      </c>
      <c r="B1029" s="108" t="s">
        <v>965</v>
      </c>
      <c r="C1029" s="108"/>
      <c r="D1029" s="108"/>
      <c r="E1029" s="66" t="s">
        <v>173</v>
      </c>
      <c r="F1029" s="64">
        <v>10.199999999999999</v>
      </c>
    </row>
    <row r="1030" spans="1:6" ht="21.95" customHeight="1" x14ac:dyDescent="0.2">
      <c r="A1030" s="67" t="s">
        <v>1821</v>
      </c>
      <c r="B1030" s="108" t="s">
        <v>966</v>
      </c>
      <c r="C1030" s="108"/>
      <c r="D1030" s="108"/>
      <c r="E1030" s="66" t="s">
        <v>173</v>
      </c>
      <c r="F1030" s="64">
        <v>1377</v>
      </c>
    </row>
    <row r="1031" spans="1:6" ht="21.95" customHeight="1" x14ac:dyDescent="0.2">
      <c r="A1031" s="67" t="s">
        <v>1822</v>
      </c>
      <c r="B1031" s="108" t="s">
        <v>967</v>
      </c>
      <c r="C1031" s="108"/>
      <c r="D1031" s="108"/>
      <c r="E1031" s="66" t="s">
        <v>302</v>
      </c>
      <c r="F1031" s="64">
        <v>270</v>
      </c>
    </row>
    <row r="1032" spans="1:6" ht="21.95" customHeight="1" x14ac:dyDescent="0.2">
      <c r="A1032" s="67" t="s">
        <v>1823</v>
      </c>
      <c r="B1032" s="108" t="s">
        <v>968</v>
      </c>
      <c r="C1032" s="108"/>
      <c r="D1032" s="108"/>
      <c r="E1032" s="66" t="s">
        <v>17</v>
      </c>
      <c r="F1032" s="64">
        <v>4</v>
      </c>
    </row>
    <row r="1033" spans="1:6" ht="21.95" customHeight="1" x14ac:dyDescent="0.2">
      <c r="A1033" s="67" t="s">
        <v>1824</v>
      </c>
      <c r="B1033" s="108" t="s">
        <v>969</v>
      </c>
      <c r="C1033" s="108"/>
      <c r="D1033" s="108"/>
      <c r="E1033" s="66" t="s">
        <v>17</v>
      </c>
      <c r="F1033" s="64">
        <v>5</v>
      </c>
    </row>
    <row r="1034" spans="1:6" ht="21.95" customHeight="1" x14ac:dyDescent="0.2">
      <c r="A1034" s="67" t="s">
        <v>1825</v>
      </c>
      <c r="B1034" s="108" t="s">
        <v>955</v>
      </c>
      <c r="C1034" s="108"/>
      <c r="D1034" s="108"/>
      <c r="E1034" s="66" t="s">
        <v>240</v>
      </c>
      <c r="F1034" s="64">
        <v>0.02</v>
      </c>
    </row>
    <row r="1035" spans="1:6" ht="21.95" customHeight="1" x14ac:dyDescent="0.2">
      <c r="A1035" s="67" t="s">
        <v>1826</v>
      </c>
      <c r="B1035" s="108" t="s">
        <v>970</v>
      </c>
      <c r="C1035" s="108"/>
      <c r="D1035" s="108"/>
      <c r="E1035" s="66" t="s">
        <v>302</v>
      </c>
      <c r="F1035" s="64">
        <v>0.2</v>
      </c>
    </row>
    <row r="1036" spans="1:6" ht="21.95" customHeight="1" x14ac:dyDescent="0.2">
      <c r="A1036" s="67" t="s">
        <v>1827</v>
      </c>
      <c r="B1036" s="108" t="s">
        <v>956</v>
      </c>
      <c r="C1036" s="108"/>
      <c r="D1036" s="108"/>
      <c r="E1036" s="66" t="s">
        <v>17</v>
      </c>
      <c r="F1036" s="64">
        <v>2</v>
      </c>
    </row>
    <row r="1037" spans="1:6" ht="21.95" customHeight="1" x14ac:dyDescent="0.2">
      <c r="A1037" s="105" t="s">
        <v>971</v>
      </c>
      <c r="B1037" s="105"/>
      <c r="C1037" s="105"/>
      <c r="D1037" s="105"/>
      <c r="E1037" s="105"/>
      <c r="F1037" s="105"/>
    </row>
    <row r="1038" spans="1:6" ht="21.95" customHeight="1" x14ac:dyDescent="0.2">
      <c r="A1038" s="67" t="s">
        <v>1828</v>
      </c>
      <c r="B1038" s="108" t="s">
        <v>972</v>
      </c>
      <c r="C1038" s="108"/>
      <c r="D1038" s="108"/>
      <c r="E1038" s="66" t="s">
        <v>17</v>
      </c>
      <c r="F1038" s="64">
        <v>6</v>
      </c>
    </row>
    <row r="1039" spans="1:6" ht="21.95" customHeight="1" x14ac:dyDescent="0.2">
      <c r="A1039" s="67" t="s">
        <v>1829</v>
      </c>
      <c r="B1039" s="108" t="s">
        <v>973</v>
      </c>
      <c r="C1039" s="108"/>
      <c r="D1039" s="108"/>
      <c r="E1039" s="66" t="s">
        <v>17</v>
      </c>
      <c r="F1039" s="64">
        <v>8</v>
      </c>
    </row>
    <row r="1040" spans="1:6" ht="21.95" customHeight="1" x14ac:dyDescent="0.2">
      <c r="A1040" s="67" t="s">
        <v>1830</v>
      </c>
      <c r="B1040" s="108" t="s">
        <v>974</v>
      </c>
      <c r="C1040" s="108"/>
      <c r="D1040" s="108"/>
      <c r="E1040" s="66" t="s">
        <v>17</v>
      </c>
      <c r="F1040" s="64">
        <v>1</v>
      </c>
    </row>
    <row r="1041" spans="1:6" ht="21.95" customHeight="1" x14ac:dyDescent="0.2">
      <c r="A1041" s="67" t="s">
        <v>1831</v>
      </c>
      <c r="B1041" s="108" t="s">
        <v>975</v>
      </c>
      <c r="C1041" s="108"/>
      <c r="D1041" s="108"/>
      <c r="E1041" s="66" t="s">
        <v>17</v>
      </c>
      <c r="F1041" s="64">
        <v>6</v>
      </c>
    </row>
    <row r="1042" spans="1:6" ht="21.95" customHeight="1" x14ac:dyDescent="0.2">
      <c r="A1042" s="67" t="s">
        <v>1832</v>
      </c>
      <c r="B1042" s="108" t="s">
        <v>976</v>
      </c>
      <c r="C1042" s="108"/>
      <c r="D1042" s="108"/>
      <c r="E1042" s="66" t="s">
        <v>17</v>
      </c>
      <c r="F1042" s="64">
        <v>4</v>
      </c>
    </row>
    <row r="1043" spans="1:6" ht="21.95" customHeight="1" x14ac:dyDescent="0.2">
      <c r="A1043" s="67" t="s">
        <v>1833</v>
      </c>
      <c r="B1043" s="108" t="s">
        <v>977</v>
      </c>
      <c r="C1043" s="108"/>
      <c r="D1043" s="108"/>
      <c r="E1043" s="66" t="s">
        <v>17</v>
      </c>
      <c r="F1043" s="64">
        <v>2</v>
      </c>
    </row>
    <row r="1044" spans="1:6" ht="21.95" customHeight="1" x14ac:dyDescent="0.2">
      <c r="A1044" s="67" t="s">
        <v>1834</v>
      </c>
      <c r="B1044" s="108" t="s">
        <v>978</v>
      </c>
      <c r="C1044" s="108"/>
      <c r="D1044" s="108"/>
      <c r="E1044" s="66" t="s">
        <v>17</v>
      </c>
      <c r="F1044" s="64">
        <v>2</v>
      </c>
    </row>
    <row r="1045" spans="1:6" ht="21.95" customHeight="1" x14ac:dyDescent="0.2">
      <c r="A1045" s="67" t="s">
        <v>1835</v>
      </c>
      <c r="B1045" s="108" t="s">
        <v>979</v>
      </c>
      <c r="C1045" s="108"/>
      <c r="D1045" s="108"/>
      <c r="E1045" s="66" t="s">
        <v>17</v>
      </c>
      <c r="F1045" s="64">
        <v>1</v>
      </c>
    </row>
    <row r="1046" spans="1:6" ht="21.95" customHeight="1" x14ac:dyDescent="0.2">
      <c r="A1046" s="67" t="s">
        <v>1836</v>
      </c>
      <c r="B1046" s="108" t="s">
        <v>954</v>
      </c>
      <c r="C1046" s="108"/>
      <c r="D1046" s="108"/>
      <c r="E1046" s="66" t="s">
        <v>17</v>
      </c>
      <c r="F1046" s="64">
        <v>2</v>
      </c>
    </row>
    <row r="1047" spans="1:6" ht="21.95" customHeight="1" x14ac:dyDescent="0.2">
      <c r="A1047" s="67" t="s">
        <v>1837</v>
      </c>
      <c r="B1047" s="108" t="s">
        <v>980</v>
      </c>
      <c r="C1047" s="108"/>
      <c r="D1047" s="108"/>
      <c r="E1047" s="66" t="s">
        <v>302</v>
      </c>
      <c r="F1047" s="64">
        <v>10</v>
      </c>
    </row>
    <row r="1048" spans="1:6" ht="21.95" customHeight="1" x14ac:dyDescent="0.2">
      <c r="A1048" s="67" t="s">
        <v>1838</v>
      </c>
      <c r="B1048" s="108" t="s">
        <v>981</v>
      </c>
      <c r="C1048" s="108"/>
      <c r="D1048" s="108"/>
      <c r="E1048" s="66" t="s">
        <v>173</v>
      </c>
      <c r="F1048" s="64">
        <v>81.599999999999994</v>
      </c>
    </row>
    <row r="1049" spans="1:6" ht="21.95" customHeight="1" x14ac:dyDescent="0.2">
      <c r="A1049" s="67" t="s">
        <v>1839</v>
      </c>
      <c r="B1049" s="108" t="s">
        <v>982</v>
      </c>
      <c r="C1049" s="108"/>
      <c r="D1049" s="108"/>
      <c r="E1049" s="66" t="s">
        <v>173</v>
      </c>
      <c r="F1049" s="64">
        <v>2201.02</v>
      </c>
    </row>
    <row r="1050" spans="1:6" ht="21.95" customHeight="1" x14ac:dyDescent="0.2">
      <c r="A1050" s="67" t="s">
        <v>1840</v>
      </c>
      <c r="B1050" s="108" t="s">
        <v>983</v>
      </c>
      <c r="C1050" s="108"/>
      <c r="D1050" s="108"/>
      <c r="E1050" s="66" t="s">
        <v>173</v>
      </c>
      <c r="F1050" s="64">
        <v>147.9</v>
      </c>
    </row>
    <row r="1051" spans="1:6" ht="21.95" customHeight="1" x14ac:dyDescent="0.2">
      <c r="A1051" s="67" t="s">
        <v>1841</v>
      </c>
      <c r="B1051" s="108" t="s">
        <v>984</v>
      </c>
      <c r="C1051" s="108"/>
      <c r="D1051" s="108"/>
      <c r="E1051" s="66" t="s">
        <v>875</v>
      </c>
      <c r="F1051" s="64">
        <v>5.0999999999999997E-2</v>
      </c>
    </row>
    <row r="1052" spans="1:6" ht="21.95" customHeight="1" x14ac:dyDescent="0.2">
      <c r="A1052" s="67" t="s">
        <v>1842</v>
      </c>
      <c r="B1052" s="108" t="s">
        <v>966</v>
      </c>
      <c r="C1052" s="108"/>
      <c r="D1052" s="108"/>
      <c r="E1052" s="66" t="s">
        <v>173</v>
      </c>
      <c r="F1052" s="64">
        <v>183.6</v>
      </c>
    </row>
    <row r="1053" spans="1:6" ht="21.95" customHeight="1" x14ac:dyDescent="0.2">
      <c r="A1053" s="67" t="s">
        <v>1843</v>
      </c>
      <c r="B1053" s="108" t="s">
        <v>985</v>
      </c>
      <c r="C1053" s="108"/>
      <c r="D1053" s="108"/>
      <c r="E1053" s="66" t="s">
        <v>173</v>
      </c>
      <c r="F1053" s="64">
        <v>40</v>
      </c>
    </row>
    <row r="1054" spans="1:6" ht="21.95" customHeight="1" x14ac:dyDescent="0.2">
      <c r="A1054" s="105" t="s">
        <v>986</v>
      </c>
      <c r="B1054" s="105"/>
      <c r="C1054" s="105"/>
      <c r="D1054" s="105"/>
      <c r="E1054" s="105"/>
      <c r="F1054" s="105"/>
    </row>
    <row r="1055" spans="1:6" ht="21.95" customHeight="1" x14ac:dyDescent="0.2">
      <c r="A1055" s="67" t="s">
        <v>1844</v>
      </c>
      <c r="B1055" s="63" t="s">
        <v>951</v>
      </c>
      <c r="C1055" s="63"/>
      <c r="D1055" s="63"/>
      <c r="E1055" s="64" t="s">
        <v>17</v>
      </c>
      <c r="F1055" s="64">
        <v>2</v>
      </c>
    </row>
    <row r="1056" spans="1:6" ht="21.95" customHeight="1" x14ac:dyDescent="0.2">
      <c r="A1056" s="67" t="s">
        <v>1845</v>
      </c>
      <c r="B1056" s="63" t="s">
        <v>952</v>
      </c>
      <c r="C1056" s="63"/>
      <c r="D1056" s="63"/>
      <c r="E1056" s="64" t="s">
        <v>17</v>
      </c>
      <c r="F1056" s="64">
        <v>1</v>
      </c>
    </row>
    <row r="1057" spans="1:6" ht="21.95" customHeight="1" x14ac:dyDescent="0.2">
      <c r="A1057" s="67" t="s">
        <v>1846</v>
      </c>
      <c r="B1057" s="63" t="s">
        <v>953</v>
      </c>
      <c r="C1057" s="63"/>
      <c r="D1057" s="63"/>
      <c r="E1057" s="64" t="s">
        <v>17</v>
      </c>
      <c r="F1057" s="64">
        <v>1</v>
      </c>
    </row>
    <row r="1058" spans="1:6" ht="21.95" customHeight="1" x14ac:dyDescent="0.2">
      <c r="A1058" s="67" t="s">
        <v>1847</v>
      </c>
      <c r="B1058" s="63" t="s">
        <v>954</v>
      </c>
      <c r="C1058" s="63"/>
      <c r="D1058" s="63"/>
      <c r="E1058" s="64" t="s">
        <v>17</v>
      </c>
      <c r="F1058" s="64">
        <v>6</v>
      </c>
    </row>
    <row r="1059" spans="1:6" ht="21.95" customHeight="1" x14ac:dyDescent="0.2">
      <c r="A1059" s="67" t="s">
        <v>1848</v>
      </c>
      <c r="B1059" s="63" t="s">
        <v>987</v>
      </c>
      <c r="C1059" s="63"/>
      <c r="D1059" s="63"/>
      <c r="E1059" s="64" t="s">
        <v>302</v>
      </c>
      <c r="F1059" s="64">
        <v>28.4</v>
      </c>
    </row>
    <row r="1060" spans="1:6" ht="21.95" customHeight="1" x14ac:dyDescent="0.2">
      <c r="A1060" s="67" t="s">
        <v>1849</v>
      </c>
      <c r="B1060" s="63" t="s">
        <v>988</v>
      </c>
      <c r="C1060" s="63"/>
      <c r="D1060" s="63"/>
      <c r="E1060" s="64" t="s">
        <v>302</v>
      </c>
      <c r="F1060" s="64">
        <v>1.7</v>
      </c>
    </row>
    <row r="1061" spans="1:6" ht="21.95" customHeight="1" x14ac:dyDescent="0.2">
      <c r="A1061" s="67" t="s">
        <v>1850</v>
      </c>
      <c r="B1061" s="63" t="s">
        <v>957</v>
      </c>
      <c r="C1061" s="63"/>
      <c r="D1061" s="63"/>
      <c r="E1061" s="64" t="s">
        <v>17</v>
      </c>
      <c r="F1061" s="64">
        <v>1</v>
      </c>
    </row>
    <row r="1062" spans="1:6" ht="21.95" customHeight="1" x14ac:dyDescent="0.2">
      <c r="A1062" s="67" t="s">
        <v>1851</v>
      </c>
      <c r="B1062" s="63" t="s">
        <v>958</v>
      </c>
      <c r="C1062" s="63"/>
      <c r="D1062" s="63"/>
      <c r="E1062" s="64" t="s">
        <v>17</v>
      </c>
      <c r="F1062" s="64">
        <v>1</v>
      </c>
    </row>
    <row r="1063" spans="1:6" ht="21.95" customHeight="1" x14ac:dyDescent="0.2">
      <c r="A1063" s="67" t="s">
        <v>1852</v>
      </c>
      <c r="B1063" s="63" t="s">
        <v>989</v>
      </c>
      <c r="C1063" s="63"/>
      <c r="D1063" s="63"/>
      <c r="E1063" s="64" t="s">
        <v>302</v>
      </c>
      <c r="F1063" s="64">
        <v>4.2</v>
      </c>
    </row>
    <row r="1064" spans="1:6" ht="21.95" customHeight="1" x14ac:dyDescent="0.2">
      <c r="A1064" s="67" t="s">
        <v>1853</v>
      </c>
      <c r="B1064" s="63" t="s">
        <v>960</v>
      </c>
      <c r="C1064" s="63"/>
      <c r="D1064" s="63"/>
      <c r="E1064" s="64" t="s">
        <v>17</v>
      </c>
      <c r="F1064" s="64">
        <v>2</v>
      </c>
    </row>
    <row r="1065" spans="1:6" ht="21.95" customHeight="1" x14ac:dyDescent="0.2">
      <c r="A1065" s="67" t="s">
        <v>1854</v>
      </c>
      <c r="B1065" s="63" t="s">
        <v>990</v>
      </c>
      <c r="C1065" s="63"/>
      <c r="D1065" s="63"/>
      <c r="E1065" s="64" t="s">
        <v>17</v>
      </c>
      <c r="F1065" s="64">
        <v>2</v>
      </c>
    </row>
    <row r="1066" spans="1:6" ht="21.95" customHeight="1" x14ac:dyDescent="0.2">
      <c r="A1066" s="67" t="s">
        <v>1855</v>
      </c>
      <c r="B1066" s="63" t="s">
        <v>991</v>
      </c>
      <c r="C1066" s="63"/>
      <c r="D1066" s="63"/>
      <c r="E1066" s="64" t="s">
        <v>17</v>
      </c>
      <c r="F1066" s="64">
        <v>2</v>
      </c>
    </row>
    <row r="1067" spans="1:6" ht="21.95" customHeight="1" x14ac:dyDescent="0.2">
      <c r="A1067" s="67" t="s">
        <v>1856</v>
      </c>
      <c r="B1067" s="63" t="s">
        <v>992</v>
      </c>
      <c r="C1067" s="63"/>
      <c r="D1067" s="63"/>
      <c r="E1067" s="64" t="s">
        <v>17</v>
      </c>
      <c r="F1067" s="64">
        <v>1</v>
      </c>
    </row>
    <row r="1068" spans="1:6" ht="21.95" customHeight="1" x14ac:dyDescent="0.2">
      <c r="A1068" s="67" t="s">
        <v>1857</v>
      </c>
      <c r="B1068" s="63" t="s">
        <v>993</v>
      </c>
      <c r="C1068" s="63"/>
      <c r="D1068" s="63"/>
      <c r="E1068" s="64" t="s">
        <v>17</v>
      </c>
      <c r="F1068" s="64">
        <v>111</v>
      </c>
    </row>
    <row r="1069" spans="1:6" ht="21.95" customHeight="1" x14ac:dyDescent="0.2">
      <c r="A1069" s="67" t="s">
        <v>1858</v>
      </c>
      <c r="B1069" s="63" t="s">
        <v>994</v>
      </c>
      <c r="C1069" s="63"/>
      <c r="D1069" s="63"/>
      <c r="E1069" s="64" t="s">
        <v>17</v>
      </c>
      <c r="F1069" s="64">
        <v>13</v>
      </c>
    </row>
    <row r="1070" spans="1:6" ht="21.95" customHeight="1" x14ac:dyDescent="0.2">
      <c r="A1070" s="67" t="s">
        <v>1859</v>
      </c>
      <c r="B1070" s="63" t="s">
        <v>995</v>
      </c>
      <c r="C1070" s="63"/>
      <c r="D1070" s="63"/>
      <c r="E1070" s="64" t="s">
        <v>17</v>
      </c>
      <c r="F1070" s="64">
        <v>84</v>
      </c>
    </row>
    <row r="1071" spans="1:6" ht="21.95" customHeight="1" x14ac:dyDescent="0.2">
      <c r="A1071" s="67" t="s">
        <v>1860</v>
      </c>
      <c r="B1071" s="63" t="s">
        <v>996</v>
      </c>
      <c r="C1071" s="63"/>
      <c r="D1071" s="63"/>
      <c r="E1071" s="64" t="s">
        <v>17</v>
      </c>
      <c r="F1071" s="64">
        <v>1</v>
      </c>
    </row>
    <row r="1072" spans="1:6" ht="21.95" customHeight="1" x14ac:dyDescent="0.2">
      <c r="A1072" s="67" t="s">
        <v>1861</v>
      </c>
      <c r="B1072" s="63" t="s">
        <v>975</v>
      </c>
      <c r="C1072" s="63"/>
      <c r="D1072" s="63"/>
      <c r="E1072" s="64" t="s">
        <v>17</v>
      </c>
      <c r="F1072" s="64">
        <v>1</v>
      </c>
    </row>
    <row r="1073" spans="1:6" ht="21.95" customHeight="1" x14ac:dyDescent="0.2">
      <c r="A1073" s="67" t="s">
        <v>1862</v>
      </c>
      <c r="B1073" s="63" t="s">
        <v>997</v>
      </c>
      <c r="C1073" s="63"/>
      <c r="D1073" s="63"/>
      <c r="E1073" s="64" t="s">
        <v>17</v>
      </c>
      <c r="F1073" s="64">
        <v>1</v>
      </c>
    </row>
    <row r="1074" spans="1:6" ht="21.95" customHeight="1" x14ac:dyDescent="0.2">
      <c r="A1074" s="67" t="s">
        <v>1863</v>
      </c>
      <c r="B1074" s="63" t="s">
        <v>998</v>
      </c>
      <c r="C1074" s="63"/>
      <c r="D1074" s="63"/>
      <c r="E1074" s="64" t="s">
        <v>17</v>
      </c>
      <c r="F1074" s="64">
        <v>1</v>
      </c>
    </row>
    <row r="1075" spans="1:6" ht="21.95" customHeight="1" x14ac:dyDescent="0.2">
      <c r="A1075" s="67" t="s">
        <v>1864</v>
      </c>
      <c r="B1075" s="63" t="s">
        <v>999</v>
      </c>
      <c r="C1075" s="63"/>
      <c r="D1075" s="63"/>
      <c r="E1075" s="64" t="s">
        <v>17</v>
      </c>
      <c r="F1075" s="64">
        <v>2</v>
      </c>
    </row>
    <row r="1076" spans="1:6" ht="21.95" customHeight="1" x14ac:dyDescent="0.2">
      <c r="A1076" s="67" t="s">
        <v>1865</v>
      </c>
      <c r="B1076" s="63" t="s">
        <v>1000</v>
      </c>
      <c r="C1076" s="63"/>
      <c r="D1076" s="63"/>
      <c r="E1076" s="64" t="s">
        <v>17</v>
      </c>
      <c r="F1076" s="64">
        <v>1</v>
      </c>
    </row>
    <row r="1077" spans="1:6" ht="21.95" customHeight="1" x14ac:dyDescent="0.2">
      <c r="A1077" s="67" t="s">
        <v>1866</v>
      </c>
      <c r="B1077" s="63" t="s">
        <v>1001</v>
      </c>
      <c r="C1077" s="63"/>
      <c r="D1077" s="63"/>
      <c r="E1077" s="64" t="s">
        <v>173</v>
      </c>
      <c r="F1077" s="64">
        <v>418.2</v>
      </c>
    </row>
    <row r="1078" spans="1:6" ht="21.95" customHeight="1" x14ac:dyDescent="0.2">
      <c r="A1078" s="67" t="s">
        <v>1867</v>
      </c>
      <c r="B1078" s="63" t="s">
        <v>1002</v>
      </c>
      <c r="C1078" s="63"/>
      <c r="D1078" s="63"/>
      <c r="E1078" s="64" t="s">
        <v>173</v>
      </c>
      <c r="F1078" s="64">
        <v>1275</v>
      </c>
    </row>
    <row r="1079" spans="1:6" ht="21.95" customHeight="1" x14ac:dyDescent="0.2">
      <c r="A1079" s="67" t="s">
        <v>1868</v>
      </c>
      <c r="B1079" s="63" t="s">
        <v>1003</v>
      </c>
      <c r="C1079" s="63"/>
      <c r="D1079" s="63"/>
      <c r="E1079" s="64" t="s">
        <v>173</v>
      </c>
      <c r="F1079" s="64">
        <v>234.6</v>
      </c>
    </row>
    <row r="1080" spans="1:6" ht="21.95" customHeight="1" x14ac:dyDescent="0.2">
      <c r="A1080" s="67" t="s">
        <v>1869</v>
      </c>
      <c r="B1080" s="63" t="s">
        <v>966</v>
      </c>
      <c r="C1080" s="63"/>
      <c r="D1080" s="63"/>
      <c r="E1080" s="64" t="s">
        <v>173</v>
      </c>
      <c r="F1080" s="64">
        <v>1734</v>
      </c>
    </row>
    <row r="1081" spans="1:6" ht="21.95" customHeight="1" x14ac:dyDescent="0.2">
      <c r="A1081" s="67" t="s">
        <v>1870</v>
      </c>
      <c r="B1081" s="63" t="s">
        <v>1004</v>
      </c>
      <c r="C1081" s="63"/>
      <c r="D1081" s="63"/>
      <c r="E1081" s="64" t="s">
        <v>173</v>
      </c>
      <c r="F1081" s="64">
        <v>20</v>
      </c>
    </row>
    <row r="1082" spans="1:6" ht="21.95" customHeight="1" x14ac:dyDescent="0.2">
      <c r="A1082" s="67" t="s">
        <v>1871</v>
      </c>
      <c r="B1082" s="63" t="s">
        <v>1005</v>
      </c>
      <c r="C1082" s="63"/>
      <c r="D1082" s="63"/>
      <c r="E1082" s="64" t="s">
        <v>173</v>
      </c>
      <c r="F1082" s="64">
        <v>2</v>
      </c>
    </row>
    <row r="1083" spans="1:6" ht="21.95" customHeight="1" x14ac:dyDescent="0.2">
      <c r="A1083" s="67" t="s">
        <v>1872</v>
      </c>
      <c r="B1083" s="63" t="s">
        <v>1006</v>
      </c>
      <c r="C1083" s="63"/>
      <c r="D1083" s="63"/>
      <c r="E1083" s="64" t="s">
        <v>302</v>
      </c>
      <c r="F1083" s="64">
        <v>17.100000000000001</v>
      </c>
    </row>
    <row r="1084" spans="1:6" ht="21.95" customHeight="1" x14ac:dyDescent="0.2">
      <c r="A1084" s="67" t="s">
        <v>1873</v>
      </c>
      <c r="B1084" s="63" t="s">
        <v>1007</v>
      </c>
      <c r="C1084" s="63"/>
      <c r="D1084" s="63"/>
      <c r="E1084" s="64" t="s">
        <v>875</v>
      </c>
      <c r="F1084" s="64">
        <v>0.13</v>
      </c>
    </row>
    <row r="1085" spans="1:6" ht="21.95" customHeight="1" x14ac:dyDescent="0.2">
      <c r="A1085" s="67" t="s">
        <v>1874</v>
      </c>
      <c r="B1085" s="63" t="s">
        <v>920</v>
      </c>
      <c r="C1085" s="63"/>
      <c r="D1085" s="63"/>
      <c r="E1085" s="64" t="s">
        <v>173</v>
      </c>
      <c r="F1085" s="64">
        <v>50</v>
      </c>
    </row>
    <row r="1086" spans="1:6" ht="21.95" customHeight="1" x14ac:dyDescent="0.2">
      <c r="A1086" s="67" t="s">
        <v>1875</v>
      </c>
      <c r="B1086" s="63" t="s">
        <v>1008</v>
      </c>
      <c r="C1086" s="63"/>
      <c r="D1086" s="63"/>
      <c r="E1086" s="64" t="s">
        <v>173</v>
      </c>
      <c r="F1086" s="64">
        <v>48</v>
      </c>
    </row>
    <row r="1087" spans="1:6" ht="21.95" customHeight="1" x14ac:dyDescent="0.2">
      <c r="A1087" s="67" t="s">
        <v>1876</v>
      </c>
      <c r="B1087" s="63" t="s">
        <v>968</v>
      </c>
      <c r="C1087" s="63"/>
      <c r="D1087" s="63"/>
      <c r="E1087" s="64" t="s">
        <v>17</v>
      </c>
      <c r="F1087" s="64">
        <v>5</v>
      </c>
    </row>
    <row r="1088" spans="1:6" ht="21.95" customHeight="1" x14ac:dyDescent="0.2">
      <c r="A1088" s="67" t="s">
        <v>1877</v>
      </c>
      <c r="B1088" s="63" t="s">
        <v>969</v>
      </c>
      <c r="C1088" s="63"/>
      <c r="D1088" s="63"/>
      <c r="E1088" s="64" t="s">
        <v>17</v>
      </c>
      <c r="F1088" s="64">
        <v>5</v>
      </c>
    </row>
    <row r="1089" spans="1:6" ht="21.95" customHeight="1" x14ac:dyDescent="0.2">
      <c r="A1089" s="67" t="s">
        <v>1878</v>
      </c>
      <c r="B1089" s="63" t="s">
        <v>1009</v>
      </c>
      <c r="C1089" s="63"/>
      <c r="D1089" s="63"/>
      <c r="E1089" s="64" t="s">
        <v>5</v>
      </c>
      <c r="F1089" s="64">
        <v>1.6000000000000001E-3</v>
      </c>
    </row>
    <row r="1090" spans="1:6" ht="21.95" customHeight="1" x14ac:dyDescent="0.2">
      <c r="A1090" s="67" t="s">
        <v>1879</v>
      </c>
      <c r="B1090" s="63" t="s">
        <v>987</v>
      </c>
      <c r="C1090" s="63"/>
      <c r="D1090" s="63"/>
      <c r="E1090" s="64" t="s">
        <v>302</v>
      </c>
      <c r="F1090" s="64">
        <v>1.2</v>
      </c>
    </row>
    <row r="1091" spans="1:6" ht="21.95" customHeight="1" x14ac:dyDescent="0.2">
      <c r="A1091" s="67" t="s">
        <v>1880</v>
      </c>
      <c r="B1091" s="63" t="s">
        <v>988</v>
      </c>
      <c r="C1091" s="63"/>
      <c r="D1091" s="63"/>
      <c r="E1091" s="64" t="s">
        <v>302</v>
      </c>
      <c r="F1091" s="64">
        <v>0.2</v>
      </c>
    </row>
    <row r="1092" spans="1:6" ht="21.95" customHeight="1" x14ac:dyDescent="0.2">
      <c r="A1092" s="105" t="s">
        <v>1010</v>
      </c>
      <c r="B1092" s="105"/>
      <c r="C1092" s="105"/>
      <c r="D1092" s="105"/>
      <c r="E1092" s="105"/>
      <c r="F1092" s="105"/>
    </row>
    <row r="1093" spans="1:6" ht="21.95" customHeight="1" x14ac:dyDescent="0.2">
      <c r="A1093" s="67" t="s">
        <v>1881</v>
      </c>
      <c r="B1093" s="109" t="s">
        <v>1011</v>
      </c>
      <c r="C1093" s="110"/>
      <c r="D1093" s="111"/>
      <c r="E1093" s="64" t="s">
        <v>17</v>
      </c>
      <c r="F1093" s="64">
        <v>2</v>
      </c>
    </row>
    <row r="1094" spans="1:6" ht="21.95" customHeight="1" x14ac:dyDescent="0.2">
      <c r="A1094" s="67" t="s">
        <v>1882</v>
      </c>
      <c r="B1094" s="112" t="s">
        <v>1012</v>
      </c>
      <c r="C1094" s="113"/>
      <c r="D1094" s="114"/>
      <c r="E1094" s="64" t="s">
        <v>17</v>
      </c>
      <c r="F1094" s="64">
        <v>50</v>
      </c>
    </row>
    <row r="1095" spans="1:6" ht="21.95" customHeight="1" x14ac:dyDescent="0.2">
      <c r="A1095" s="67" t="s">
        <v>1883</v>
      </c>
      <c r="B1095" s="112" t="s">
        <v>1013</v>
      </c>
      <c r="C1095" s="113"/>
      <c r="D1095" s="114"/>
      <c r="E1095" s="64" t="s">
        <v>240</v>
      </c>
      <c r="F1095" s="64">
        <v>0.16</v>
      </c>
    </row>
    <row r="1096" spans="1:6" ht="21.95" customHeight="1" x14ac:dyDescent="0.2">
      <c r="A1096" s="67" t="s">
        <v>1884</v>
      </c>
      <c r="B1096" s="112" t="s">
        <v>1014</v>
      </c>
      <c r="C1096" s="113"/>
      <c r="D1096" s="114"/>
      <c r="E1096" s="64" t="s">
        <v>17</v>
      </c>
      <c r="F1096" s="64">
        <v>1</v>
      </c>
    </row>
    <row r="1097" spans="1:6" ht="21.95" customHeight="1" x14ac:dyDescent="0.2">
      <c r="A1097" s="67" t="s">
        <v>1885</v>
      </c>
      <c r="B1097" s="112" t="s">
        <v>1015</v>
      </c>
      <c r="C1097" s="113"/>
      <c r="D1097" s="114"/>
      <c r="E1097" s="64" t="s">
        <v>17</v>
      </c>
      <c r="F1097" s="64">
        <v>3</v>
      </c>
    </row>
    <row r="1098" spans="1:6" ht="21.95" customHeight="1" x14ac:dyDescent="0.2">
      <c r="A1098" s="67" t="s">
        <v>1886</v>
      </c>
      <c r="B1098" s="112" t="s">
        <v>1016</v>
      </c>
      <c r="C1098" s="113"/>
      <c r="D1098" s="114"/>
      <c r="E1098" s="64" t="s">
        <v>17</v>
      </c>
      <c r="F1098" s="64">
        <v>7</v>
      </c>
    </row>
    <row r="1099" spans="1:6" ht="21.95" customHeight="1" x14ac:dyDescent="0.2">
      <c r="A1099" s="67" t="s">
        <v>1887</v>
      </c>
      <c r="B1099" s="112" t="s">
        <v>1017</v>
      </c>
      <c r="C1099" s="113"/>
      <c r="D1099" s="114"/>
      <c r="E1099" s="64" t="s">
        <v>17</v>
      </c>
      <c r="F1099" s="64">
        <v>2</v>
      </c>
    </row>
    <row r="1100" spans="1:6" ht="21.95" customHeight="1" x14ac:dyDescent="0.2">
      <c r="A1100" s="67" t="s">
        <v>1888</v>
      </c>
      <c r="B1100" s="112" t="s">
        <v>1018</v>
      </c>
      <c r="C1100" s="113"/>
      <c r="D1100" s="114"/>
      <c r="E1100" s="64" t="s">
        <v>17</v>
      </c>
      <c r="F1100" s="64">
        <v>16</v>
      </c>
    </row>
    <row r="1101" spans="1:6" ht="21.95" customHeight="1" x14ac:dyDescent="0.2">
      <c r="A1101" s="67" t="s">
        <v>1889</v>
      </c>
      <c r="B1101" s="112" t="s">
        <v>1019</v>
      </c>
      <c r="C1101" s="113"/>
      <c r="D1101" s="114"/>
      <c r="E1101" s="64" t="s">
        <v>17</v>
      </c>
      <c r="F1101" s="64">
        <v>54</v>
      </c>
    </row>
    <row r="1102" spans="1:6" ht="21.95" customHeight="1" x14ac:dyDescent="0.2">
      <c r="A1102" s="67" t="s">
        <v>1890</v>
      </c>
      <c r="B1102" s="112" t="s">
        <v>1020</v>
      </c>
      <c r="C1102" s="113"/>
      <c r="D1102" s="114"/>
      <c r="E1102" s="64" t="s">
        <v>17</v>
      </c>
      <c r="F1102" s="64">
        <v>16</v>
      </c>
    </row>
    <row r="1103" spans="1:6" ht="21.95" customHeight="1" x14ac:dyDescent="0.2">
      <c r="A1103" s="67" t="s">
        <v>1891</v>
      </c>
      <c r="B1103" s="112" t="s">
        <v>1021</v>
      </c>
      <c r="C1103" s="113"/>
      <c r="D1103" s="114"/>
      <c r="E1103" s="64" t="s">
        <v>875</v>
      </c>
      <c r="F1103" s="64">
        <v>1.9471799999999999</v>
      </c>
    </row>
    <row r="1104" spans="1:6" ht="21.95" customHeight="1" x14ac:dyDescent="0.2">
      <c r="A1104" s="67" t="s">
        <v>1892</v>
      </c>
      <c r="B1104" s="112" t="s">
        <v>1022</v>
      </c>
      <c r="C1104" s="113"/>
      <c r="D1104" s="114"/>
      <c r="E1104" s="64" t="s">
        <v>173</v>
      </c>
      <c r="F1104" s="64">
        <v>45</v>
      </c>
    </row>
    <row r="1105" spans="1:29" ht="21.95" customHeight="1" x14ac:dyDescent="0.2">
      <c r="A1105" s="67" t="s">
        <v>1893</v>
      </c>
      <c r="B1105" s="112" t="s">
        <v>985</v>
      </c>
      <c r="C1105" s="113"/>
      <c r="D1105" s="114"/>
      <c r="E1105" s="64" t="s">
        <v>173</v>
      </c>
      <c r="F1105" s="64">
        <v>90</v>
      </c>
    </row>
    <row r="1106" spans="1:29" ht="21.95" customHeight="1" x14ac:dyDescent="0.2">
      <c r="A1106" s="67" t="s">
        <v>1894</v>
      </c>
      <c r="B1106" s="112" t="s">
        <v>1023</v>
      </c>
      <c r="C1106" s="113"/>
      <c r="D1106" s="114"/>
      <c r="E1106" s="64" t="s">
        <v>175</v>
      </c>
      <c r="F1106" s="64">
        <v>2</v>
      </c>
    </row>
    <row r="1107" spans="1:29" ht="21.95" customHeight="1" x14ac:dyDescent="0.2">
      <c r="A1107" s="67" t="s">
        <v>1895</v>
      </c>
      <c r="B1107" s="112" t="s">
        <v>1024</v>
      </c>
      <c r="C1107" s="113"/>
      <c r="D1107" s="114"/>
      <c r="E1107" s="64" t="s">
        <v>175</v>
      </c>
      <c r="F1107" s="64">
        <v>5.4</v>
      </c>
    </row>
    <row r="1108" spans="1:29" ht="21.95" customHeight="1" x14ac:dyDescent="0.2">
      <c r="A1108" s="67" t="s">
        <v>1896</v>
      </c>
      <c r="B1108" s="112" t="s">
        <v>1025</v>
      </c>
      <c r="C1108" s="113"/>
      <c r="D1108" s="114"/>
      <c r="E1108" s="64" t="s">
        <v>17</v>
      </c>
      <c r="F1108" s="64">
        <v>1</v>
      </c>
    </row>
    <row r="1109" spans="1:29" ht="21.95" customHeight="1" x14ac:dyDescent="0.2">
      <c r="A1109" s="67" t="s">
        <v>1897</v>
      </c>
      <c r="B1109" s="112" t="s">
        <v>1026</v>
      </c>
      <c r="C1109" s="113"/>
      <c r="D1109" s="114"/>
      <c r="E1109" s="64" t="s">
        <v>17</v>
      </c>
      <c r="F1109" s="64">
        <v>1</v>
      </c>
    </row>
    <row r="1110" spans="1:29" ht="21.95" customHeight="1" x14ac:dyDescent="0.2">
      <c r="A1110" s="67" t="s">
        <v>1898</v>
      </c>
      <c r="B1110" s="112" t="s">
        <v>1027</v>
      </c>
      <c r="C1110" s="113"/>
      <c r="D1110" s="114"/>
      <c r="E1110" s="64" t="s">
        <v>17</v>
      </c>
      <c r="F1110" s="64">
        <v>1</v>
      </c>
    </row>
    <row r="1111" spans="1:29" ht="21.95" customHeight="1" x14ac:dyDescent="0.2">
      <c r="A1111" s="67" t="s">
        <v>1899</v>
      </c>
      <c r="B1111" s="112" t="s">
        <v>1028</v>
      </c>
      <c r="C1111" s="113"/>
      <c r="D1111" s="114"/>
      <c r="E1111" s="64" t="s">
        <v>17</v>
      </c>
      <c r="F1111" s="64">
        <v>1</v>
      </c>
    </row>
    <row r="1112" spans="1:29" ht="21.95" customHeight="1" x14ac:dyDescent="0.2">
      <c r="A1112" s="105" t="s">
        <v>1029</v>
      </c>
      <c r="B1112" s="105"/>
      <c r="C1112" s="105"/>
      <c r="D1112" s="105"/>
      <c r="E1112" s="105"/>
      <c r="F1112" s="105"/>
      <c r="AC1112" s="2" t="s">
        <v>1978</v>
      </c>
    </row>
    <row r="1113" spans="1:29" ht="21.95" customHeight="1" x14ac:dyDescent="0.2">
      <c r="A1113" s="67" t="s">
        <v>1900</v>
      </c>
      <c r="B1113" s="108" t="s">
        <v>1021</v>
      </c>
      <c r="C1113" s="108"/>
      <c r="D1113" s="108"/>
      <c r="E1113" s="66" t="s">
        <v>875</v>
      </c>
      <c r="F1113" s="64">
        <v>6.2220000000000004</v>
      </c>
    </row>
    <row r="1114" spans="1:29" ht="21.95" customHeight="1" x14ac:dyDescent="0.2">
      <c r="A1114" s="67" t="s">
        <v>1901</v>
      </c>
      <c r="B1114" s="108" t="s">
        <v>1030</v>
      </c>
      <c r="C1114" s="108"/>
      <c r="D1114" s="108"/>
      <c r="E1114" s="66" t="s">
        <v>17</v>
      </c>
      <c r="F1114" s="64">
        <v>13</v>
      </c>
    </row>
    <row r="1115" spans="1:29" ht="21.95" customHeight="1" x14ac:dyDescent="0.2">
      <c r="A1115" s="67" t="s">
        <v>1902</v>
      </c>
      <c r="B1115" s="108" t="s">
        <v>1031</v>
      </c>
      <c r="C1115" s="108"/>
      <c r="D1115" s="108"/>
      <c r="E1115" s="66" t="s">
        <v>17</v>
      </c>
      <c r="F1115" s="64">
        <v>34</v>
      </c>
    </row>
    <row r="1116" spans="1:29" ht="21.95" customHeight="1" x14ac:dyDescent="0.2">
      <c r="A1116" s="67" t="s">
        <v>1903</v>
      </c>
      <c r="B1116" s="108" t="s">
        <v>1032</v>
      </c>
      <c r="C1116" s="108"/>
      <c r="D1116" s="108"/>
      <c r="E1116" s="66" t="s">
        <v>17</v>
      </c>
      <c r="F1116" s="64">
        <v>30</v>
      </c>
    </row>
    <row r="1117" spans="1:29" ht="21.95" customHeight="1" x14ac:dyDescent="0.2">
      <c r="A1117" s="67" t="s">
        <v>1904</v>
      </c>
      <c r="B1117" s="108" t="s">
        <v>1033</v>
      </c>
      <c r="C1117" s="108"/>
      <c r="D1117" s="108"/>
      <c r="E1117" s="66" t="s">
        <v>17</v>
      </c>
      <c r="F1117" s="64">
        <v>30</v>
      </c>
    </row>
    <row r="1118" spans="1:29" ht="21.95" customHeight="1" x14ac:dyDescent="0.2">
      <c r="A1118" s="67" t="s">
        <v>1905</v>
      </c>
      <c r="B1118" s="108" t="s">
        <v>1034</v>
      </c>
      <c r="C1118" s="108"/>
      <c r="D1118" s="108"/>
      <c r="E1118" s="66" t="s">
        <v>17</v>
      </c>
      <c r="F1118" s="64">
        <v>46</v>
      </c>
    </row>
    <row r="1119" spans="1:29" ht="21.95" customHeight="1" x14ac:dyDescent="0.2">
      <c r="A1119" s="67" t="s">
        <v>1906</v>
      </c>
      <c r="B1119" s="108" t="s">
        <v>1035</v>
      </c>
      <c r="C1119" s="108"/>
      <c r="D1119" s="108"/>
      <c r="E1119" s="66" t="s">
        <v>17</v>
      </c>
      <c r="F1119" s="64">
        <v>50</v>
      </c>
    </row>
    <row r="1120" spans="1:29" ht="21.95" customHeight="1" x14ac:dyDescent="0.2">
      <c r="A1120" s="67" t="s">
        <v>1907</v>
      </c>
      <c r="B1120" s="108" t="s">
        <v>1036</v>
      </c>
      <c r="C1120" s="108"/>
      <c r="D1120" s="108"/>
      <c r="E1120" s="66" t="s">
        <v>173</v>
      </c>
      <c r="F1120" s="64">
        <v>230</v>
      </c>
    </row>
    <row r="1121" spans="1:6" ht="21.95" customHeight="1" x14ac:dyDescent="0.2">
      <c r="A1121" s="67" t="s">
        <v>1908</v>
      </c>
      <c r="B1121" s="108" t="s">
        <v>1037</v>
      </c>
      <c r="C1121" s="108"/>
      <c r="D1121" s="108"/>
      <c r="E1121" s="66" t="s">
        <v>17</v>
      </c>
      <c r="F1121" s="64">
        <v>110</v>
      </c>
    </row>
    <row r="1122" spans="1:6" ht="21.95" customHeight="1" x14ac:dyDescent="0.2">
      <c r="A1122" s="67" t="s">
        <v>1909</v>
      </c>
      <c r="B1122" s="108" t="s">
        <v>1038</v>
      </c>
      <c r="C1122" s="108"/>
      <c r="D1122" s="108"/>
      <c r="E1122" s="66" t="s">
        <v>173</v>
      </c>
      <c r="F1122" s="64">
        <v>102</v>
      </c>
    </row>
    <row r="1123" spans="1:6" ht="21.95" customHeight="1" x14ac:dyDescent="0.2">
      <c r="A1123" s="67" t="s">
        <v>1910</v>
      </c>
      <c r="B1123" s="108" t="s">
        <v>1039</v>
      </c>
      <c r="C1123" s="108"/>
      <c r="D1123" s="108"/>
      <c r="E1123" s="66" t="s">
        <v>173</v>
      </c>
      <c r="F1123" s="64">
        <v>510</v>
      </c>
    </row>
    <row r="1124" spans="1:6" ht="21.95" customHeight="1" x14ac:dyDescent="0.2">
      <c r="A1124" s="67" t="s">
        <v>1911</v>
      </c>
      <c r="B1124" s="108" t="s">
        <v>1040</v>
      </c>
      <c r="C1124" s="108"/>
      <c r="D1124" s="108"/>
      <c r="E1124" s="66" t="s">
        <v>17</v>
      </c>
      <c r="F1124" s="64">
        <v>12</v>
      </c>
    </row>
    <row r="1125" spans="1:6" ht="21.95" customHeight="1" x14ac:dyDescent="0.2">
      <c r="A1125" s="67" t="s">
        <v>1912</v>
      </c>
      <c r="B1125" s="108" t="s">
        <v>1041</v>
      </c>
      <c r="C1125" s="108"/>
      <c r="D1125" s="108"/>
      <c r="E1125" s="66" t="s">
        <v>17</v>
      </c>
      <c r="F1125" s="64">
        <v>37</v>
      </c>
    </row>
    <row r="1126" spans="1:6" ht="21.95" customHeight="1" x14ac:dyDescent="0.2">
      <c r="A1126" s="67" t="s">
        <v>1913</v>
      </c>
      <c r="B1126" s="108" t="s">
        <v>1042</v>
      </c>
      <c r="C1126" s="108"/>
      <c r="D1126" s="108"/>
      <c r="E1126" s="66" t="s">
        <v>17</v>
      </c>
      <c r="F1126" s="64">
        <v>2</v>
      </c>
    </row>
    <row r="1127" spans="1:6" ht="21.95" customHeight="1" x14ac:dyDescent="0.2">
      <c r="A1127" s="67" t="s">
        <v>1914</v>
      </c>
      <c r="B1127" s="108" t="s">
        <v>1043</v>
      </c>
      <c r="C1127" s="108"/>
      <c r="D1127" s="108"/>
      <c r="E1127" s="66" t="s">
        <v>17</v>
      </c>
      <c r="F1127" s="64">
        <v>14</v>
      </c>
    </row>
    <row r="1128" spans="1:6" ht="21.95" customHeight="1" x14ac:dyDescent="0.2">
      <c r="A1128" s="67" t="s">
        <v>1915</v>
      </c>
      <c r="B1128" s="108" t="s">
        <v>1044</v>
      </c>
      <c r="C1128" s="108"/>
      <c r="D1128" s="108"/>
      <c r="E1128" s="66" t="s">
        <v>17</v>
      </c>
      <c r="F1128" s="64">
        <v>2</v>
      </c>
    </row>
    <row r="1129" spans="1:6" ht="21.95" customHeight="1" x14ac:dyDescent="0.2">
      <c r="A1129" s="67" t="s">
        <v>1916</v>
      </c>
      <c r="B1129" s="108" t="s">
        <v>1045</v>
      </c>
      <c r="C1129" s="108"/>
      <c r="D1129" s="108"/>
      <c r="E1129" s="66" t="s">
        <v>17</v>
      </c>
      <c r="F1129" s="64">
        <v>6</v>
      </c>
    </row>
    <row r="1130" spans="1:6" ht="21.95" customHeight="1" x14ac:dyDescent="0.2">
      <c r="A1130" s="67" t="s">
        <v>1917</v>
      </c>
      <c r="B1130" s="108" t="s">
        <v>1046</v>
      </c>
      <c r="C1130" s="108"/>
      <c r="D1130" s="108"/>
      <c r="E1130" s="66" t="s">
        <v>17</v>
      </c>
      <c r="F1130" s="64">
        <v>4</v>
      </c>
    </row>
    <row r="1131" spans="1:6" ht="21.95" customHeight="1" x14ac:dyDescent="0.2">
      <c r="A1131" s="67" t="s">
        <v>1918</v>
      </c>
      <c r="B1131" s="108" t="s">
        <v>1047</v>
      </c>
      <c r="C1131" s="108"/>
      <c r="D1131" s="108"/>
      <c r="E1131" s="66" t="s">
        <v>17</v>
      </c>
      <c r="F1131" s="64">
        <v>4</v>
      </c>
    </row>
    <row r="1132" spans="1:6" ht="21.95" customHeight="1" x14ac:dyDescent="0.2">
      <c r="A1132" s="67" t="s">
        <v>1919</v>
      </c>
      <c r="B1132" s="108" t="s">
        <v>1048</v>
      </c>
      <c r="C1132" s="108"/>
      <c r="D1132" s="108"/>
      <c r="E1132" s="66" t="s">
        <v>17</v>
      </c>
      <c r="F1132" s="64">
        <v>12</v>
      </c>
    </row>
    <row r="1133" spans="1:6" ht="21.95" customHeight="1" x14ac:dyDescent="0.2">
      <c r="A1133" s="67" t="s">
        <v>1920</v>
      </c>
      <c r="B1133" s="108" t="s">
        <v>1049</v>
      </c>
      <c r="C1133" s="108"/>
      <c r="D1133" s="108"/>
      <c r="E1133" s="66" t="s">
        <v>17</v>
      </c>
      <c r="F1133" s="64">
        <v>12</v>
      </c>
    </row>
    <row r="1134" spans="1:6" ht="21.95" customHeight="1" x14ac:dyDescent="0.2">
      <c r="A1134" s="67" t="s">
        <v>1921</v>
      </c>
      <c r="B1134" s="108" t="s">
        <v>1050</v>
      </c>
      <c r="C1134" s="108"/>
      <c r="D1134" s="108"/>
      <c r="E1134" s="66" t="s">
        <v>173</v>
      </c>
      <c r="F1134" s="64">
        <v>6</v>
      </c>
    </row>
    <row r="1135" spans="1:6" ht="21.95" customHeight="1" x14ac:dyDescent="0.2">
      <c r="A1135" s="67" t="s">
        <v>1922</v>
      </c>
      <c r="B1135" s="108" t="s">
        <v>1051</v>
      </c>
      <c r="C1135" s="108"/>
      <c r="D1135" s="108"/>
      <c r="E1135" s="66" t="s">
        <v>173</v>
      </c>
      <c r="F1135" s="64">
        <v>18</v>
      </c>
    </row>
    <row r="1136" spans="1:6" ht="21.95" customHeight="1" x14ac:dyDescent="0.2">
      <c r="A1136" s="67" t="s">
        <v>1923</v>
      </c>
      <c r="B1136" s="108" t="s">
        <v>1052</v>
      </c>
      <c r="C1136" s="108"/>
      <c r="D1136" s="108"/>
      <c r="E1136" s="66" t="s">
        <v>17</v>
      </c>
      <c r="F1136" s="64">
        <v>2</v>
      </c>
    </row>
    <row r="1137" spans="1:6" ht="21.95" customHeight="1" x14ac:dyDescent="0.2">
      <c r="A1137" s="67" t="s">
        <v>1924</v>
      </c>
      <c r="B1137" s="108" t="s">
        <v>1053</v>
      </c>
      <c r="C1137" s="108"/>
      <c r="D1137" s="108"/>
      <c r="E1137" s="66" t="s">
        <v>17</v>
      </c>
      <c r="F1137" s="64">
        <v>2</v>
      </c>
    </row>
    <row r="1138" spans="1:6" ht="21.95" customHeight="1" x14ac:dyDescent="0.2">
      <c r="A1138" s="67" t="s">
        <v>1925</v>
      </c>
      <c r="B1138" s="108" t="s">
        <v>1054</v>
      </c>
      <c r="C1138" s="108"/>
      <c r="D1138" s="108"/>
      <c r="E1138" s="66" t="s">
        <v>17</v>
      </c>
      <c r="F1138" s="64">
        <v>6</v>
      </c>
    </row>
    <row r="1139" spans="1:6" ht="21.95" customHeight="1" x14ac:dyDescent="0.2">
      <c r="A1139" s="67" t="s">
        <v>1926</v>
      </c>
      <c r="B1139" s="108" t="s">
        <v>1055</v>
      </c>
      <c r="C1139" s="108"/>
      <c r="D1139" s="108"/>
      <c r="E1139" s="66" t="s">
        <v>17</v>
      </c>
      <c r="F1139" s="64">
        <v>5</v>
      </c>
    </row>
    <row r="1140" spans="1:6" ht="21.95" customHeight="1" x14ac:dyDescent="0.2">
      <c r="A1140" s="67" t="s">
        <v>1927</v>
      </c>
      <c r="B1140" s="108" t="s">
        <v>1056</v>
      </c>
      <c r="C1140" s="108"/>
      <c r="D1140" s="108"/>
      <c r="E1140" s="66" t="s">
        <v>17</v>
      </c>
      <c r="F1140" s="64">
        <v>5</v>
      </c>
    </row>
    <row r="1141" spans="1:6" ht="21.95" customHeight="1" x14ac:dyDescent="0.2">
      <c r="A1141" s="67" t="s">
        <v>1928</v>
      </c>
      <c r="B1141" s="108" t="s">
        <v>1057</v>
      </c>
      <c r="C1141" s="108"/>
      <c r="D1141" s="108"/>
      <c r="E1141" s="66" t="s">
        <v>17</v>
      </c>
      <c r="F1141" s="64">
        <v>1</v>
      </c>
    </row>
    <row r="1142" spans="1:6" ht="21.95" customHeight="1" x14ac:dyDescent="0.2">
      <c r="A1142" s="67" t="s">
        <v>1929</v>
      </c>
      <c r="B1142" s="108" t="s">
        <v>1058</v>
      </c>
      <c r="C1142" s="108"/>
      <c r="D1142" s="108"/>
      <c r="E1142" s="66" t="s">
        <v>17</v>
      </c>
      <c r="F1142" s="64">
        <v>1</v>
      </c>
    </row>
    <row r="1143" spans="1:6" ht="21.95" customHeight="1" x14ac:dyDescent="0.2">
      <c r="A1143" s="67" t="s">
        <v>1930</v>
      </c>
      <c r="B1143" s="108" t="s">
        <v>1059</v>
      </c>
      <c r="C1143" s="108"/>
      <c r="D1143" s="108"/>
      <c r="E1143" s="66" t="s">
        <v>17</v>
      </c>
      <c r="F1143" s="64">
        <v>16</v>
      </c>
    </row>
    <row r="1144" spans="1:6" ht="21.95" customHeight="1" x14ac:dyDescent="0.2">
      <c r="A1144" s="67" t="s">
        <v>1931</v>
      </c>
      <c r="B1144" s="108" t="s">
        <v>1060</v>
      </c>
      <c r="C1144" s="108"/>
      <c r="D1144" s="108"/>
      <c r="E1144" s="66" t="s">
        <v>17</v>
      </c>
      <c r="F1144" s="64">
        <v>1</v>
      </c>
    </row>
    <row r="1145" spans="1:6" ht="21.95" customHeight="1" x14ac:dyDescent="0.2">
      <c r="A1145" s="67" t="s">
        <v>1932</v>
      </c>
      <c r="B1145" s="108" t="s">
        <v>1061</v>
      </c>
      <c r="C1145" s="108"/>
      <c r="D1145" s="108"/>
      <c r="E1145" s="66" t="s">
        <v>17</v>
      </c>
      <c r="F1145" s="64">
        <v>8</v>
      </c>
    </row>
    <row r="1146" spans="1:6" ht="21.95" customHeight="1" x14ac:dyDescent="0.2">
      <c r="A1146" s="67" t="s">
        <v>1933</v>
      </c>
      <c r="B1146" s="108" t="s">
        <v>1062</v>
      </c>
      <c r="C1146" s="108"/>
      <c r="D1146" s="108"/>
      <c r="E1146" s="66" t="s">
        <v>17</v>
      </c>
      <c r="F1146" s="64">
        <v>16</v>
      </c>
    </row>
    <row r="1147" spans="1:6" ht="21.95" customHeight="1" x14ac:dyDescent="0.2">
      <c r="A1147" s="67" t="s">
        <v>1934</v>
      </c>
      <c r="B1147" s="108" t="s">
        <v>1063</v>
      </c>
      <c r="C1147" s="108"/>
      <c r="D1147" s="108"/>
      <c r="E1147" s="66" t="s">
        <v>17</v>
      </c>
      <c r="F1147" s="64">
        <v>8</v>
      </c>
    </row>
    <row r="1148" spans="1:6" ht="21.95" customHeight="1" x14ac:dyDescent="0.2">
      <c r="A1148" s="105" t="s">
        <v>1064</v>
      </c>
      <c r="B1148" s="105"/>
      <c r="C1148" s="105"/>
      <c r="D1148" s="105"/>
      <c r="E1148" s="105"/>
      <c r="F1148" s="105"/>
    </row>
    <row r="1149" spans="1:6" ht="21.95" customHeight="1" x14ac:dyDescent="0.2">
      <c r="A1149" s="67" t="s">
        <v>1935</v>
      </c>
      <c r="B1149" s="108" t="s">
        <v>1065</v>
      </c>
      <c r="C1149" s="108"/>
      <c r="D1149" s="108"/>
      <c r="E1149" s="66" t="s">
        <v>62</v>
      </c>
      <c r="F1149" s="64">
        <v>1</v>
      </c>
    </row>
    <row r="1150" spans="1:6" ht="21.95" customHeight="1" x14ac:dyDescent="0.2">
      <c r="A1150" s="67" t="s">
        <v>1936</v>
      </c>
      <c r="B1150" s="108" t="s">
        <v>1066</v>
      </c>
      <c r="C1150" s="108"/>
      <c r="D1150" s="108"/>
      <c r="E1150" s="66" t="s">
        <v>62</v>
      </c>
      <c r="F1150" s="64">
        <v>1</v>
      </c>
    </row>
    <row r="1151" spans="1:6" ht="21.95" customHeight="1" x14ac:dyDescent="0.2">
      <c r="A1151" s="67" t="s">
        <v>1937</v>
      </c>
      <c r="B1151" s="108" t="s">
        <v>1067</v>
      </c>
      <c r="C1151" s="108"/>
      <c r="D1151" s="108"/>
      <c r="E1151" s="66" t="s">
        <v>62</v>
      </c>
      <c r="F1151" s="64">
        <v>1</v>
      </c>
    </row>
    <row r="1152" spans="1:6" ht="21.95" customHeight="1" x14ac:dyDescent="0.2">
      <c r="A1152" s="67" t="s">
        <v>1938</v>
      </c>
      <c r="B1152" s="108" t="s">
        <v>1068</v>
      </c>
      <c r="C1152" s="108"/>
      <c r="D1152" s="108"/>
      <c r="E1152" s="66" t="s">
        <v>62</v>
      </c>
      <c r="F1152" s="64">
        <v>1</v>
      </c>
    </row>
    <row r="1153" spans="1:6" ht="21.95" customHeight="1" x14ac:dyDescent="0.2">
      <c r="A1153" s="67" t="s">
        <v>1939</v>
      </c>
      <c r="B1153" s="108" t="s">
        <v>1069</v>
      </c>
      <c r="C1153" s="108"/>
      <c r="D1153" s="108"/>
      <c r="E1153" s="66" t="s">
        <v>62</v>
      </c>
      <c r="F1153" s="64">
        <v>1</v>
      </c>
    </row>
    <row r="1154" spans="1:6" ht="21.95" customHeight="1" x14ac:dyDescent="0.2">
      <c r="A1154" s="67" t="s">
        <v>1940</v>
      </c>
      <c r="B1154" s="108" t="s">
        <v>1070</v>
      </c>
      <c r="C1154" s="108"/>
      <c r="D1154" s="108"/>
      <c r="E1154" s="66" t="s">
        <v>62</v>
      </c>
      <c r="F1154" s="64">
        <v>1</v>
      </c>
    </row>
    <row r="1155" spans="1:6" ht="21.95" customHeight="1" x14ac:dyDescent="0.2">
      <c r="A1155" s="67" t="s">
        <v>1941</v>
      </c>
      <c r="B1155" s="108" t="s">
        <v>1071</v>
      </c>
      <c r="C1155" s="108"/>
      <c r="D1155" s="108"/>
      <c r="E1155" s="66" t="s">
        <v>62</v>
      </c>
      <c r="F1155" s="64">
        <v>2</v>
      </c>
    </row>
    <row r="1156" spans="1:6" ht="21.95" customHeight="1" x14ac:dyDescent="0.2">
      <c r="A1156" s="67" t="s">
        <v>1942</v>
      </c>
      <c r="B1156" s="108" t="s">
        <v>1072</v>
      </c>
      <c r="C1156" s="108"/>
      <c r="D1156" s="108"/>
      <c r="E1156" s="66" t="s">
        <v>62</v>
      </c>
      <c r="F1156" s="64">
        <v>2</v>
      </c>
    </row>
    <row r="1157" spans="1:6" ht="21.95" customHeight="1" x14ac:dyDescent="0.2">
      <c r="A1157" s="67" t="s">
        <v>1943</v>
      </c>
      <c r="B1157" s="108" t="s">
        <v>1073</v>
      </c>
      <c r="C1157" s="108"/>
      <c r="D1157" s="108"/>
      <c r="E1157" s="66" t="s">
        <v>62</v>
      </c>
      <c r="F1157" s="64">
        <v>1</v>
      </c>
    </row>
    <row r="1158" spans="1:6" ht="21.95" customHeight="1" x14ac:dyDescent="0.2">
      <c r="A1158" s="67" t="s">
        <v>1944</v>
      </c>
      <c r="B1158" s="108" t="s">
        <v>1074</v>
      </c>
      <c r="C1158" s="108"/>
      <c r="D1158" s="108"/>
      <c r="E1158" s="66" t="s">
        <v>62</v>
      </c>
      <c r="F1158" s="64">
        <v>1</v>
      </c>
    </row>
    <row r="1159" spans="1:6" ht="21.95" customHeight="1" x14ac:dyDescent="0.2">
      <c r="A1159" s="67" t="s">
        <v>1945</v>
      </c>
      <c r="B1159" s="108" t="s">
        <v>1070</v>
      </c>
      <c r="C1159" s="108"/>
      <c r="D1159" s="108"/>
      <c r="E1159" s="66" t="s">
        <v>62</v>
      </c>
      <c r="F1159" s="64">
        <v>1</v>
      </c>
    </row>
    <row r="1160" spans="1:6" ht="21.95" customHeight="1" x14ac:dyDescent="0.2">
      <c r="A1160" s="105" t="s">
        <v>1075</v>
      </c>
      <c r="B1160" s="105"/>
      <c r="C1160" s="105"/>
      <c r="D1160" s="105"/>
      <c r="E1160" s="105"/>
      <c r="F1160" s="105"/>
    </row>
    <row r="1161" spans="1:6" ht="21.95" customHeight="1" x14ac:dyDescent="0.2">
      <c r="A1161" s="67" t="s">
        <v>1946</v>
      </c>
      <c r="B1161" s="108" t="s">
        <v>1076</v>
      </c>
      <c r="C1161" s="108"/>
      <c r="D1161" s="108"/>
      <c r="E1161" s="66" t="s">
        <v>17</v>
      </c>
      <c r="F1161" s="64">
        <v>13</v>
      </c>
    </row>
    <row r="1162" spans="1:6" ht="21.95" customHeight="1" x14ac:dyDescent="0.2">
      <c r="A1162" s="67" t="s">
        <v>1947</v>
      </c>
      <c r="B1162" s="108" t="s">
        <v>1077</v>
      </c>
      <c r="C1162" s="108"/>
      <c r="D1162" s="108"/>
      <c r="E1162" s="66" t="s">
        <v>17</v>
      </c>
      <c r="F1162" s="64">
        <v>26</v>
      </c>
    </row>
    <row r="1163" spans="1:6" ht="21.95" customHeight="1" x14ac:dyDescent="0.2">
      <c r="A1163" s="67" t="s">
        <v>1948</v>
      </c>
      <c r="B1163" s="108" t="s">
        <v>1078</v>
      </c>
      <c r="C1163" s="108"/>
      <c r="D1163" s="108"/>
      <c r="E1163" s="66" t="s">
        <v>17</v>
      </c>
      <c r="F1163" s="64">
        <v>102</v>
      </c>
    </row>
    <row r="1164" spans="1:6" ht="21.95" customHeight="1" x14ac:dyDescent="0.2">
      <c r="A1164" s="67" t="s">
        <v>1949</v>
      </c>
      <c r="B1164" s="108" t="s">
        <v>1079</v>
      </c>
      <c r="C1164" s="108"/>
      <c r="D1164" s="108"/>
      <c r="E1164" s="66" t="s">
        <v>17</v>
      </c>
      <c r="F1164" s="64">
        <v>13</v>
      </c>
    </row>
    <row r="1165" spans="1:6" ht="21.95" customHeight="1" x14ac:dyDescent="0.2">
      <c r="A1165" s="67" t="s">
        <v>1950</v>
      </c>
      <c r="B1165" s="108" t="s">
        <v>1080</v>
      </c>
      <c r="C1165" s="108"/>
      <c r="D1165" s="108"/>
      <c r="E1165" s="66" t="s">
        <v>17</v>
      </c>
      <c r="F1165" s="64">
        <v>12</v>
      </c>
    </row>
    <row r="1166" spans="1:6" ht="21.95" customHeight="1" x14ac:dyDescent="0.2">
      <c r="A1166" s="67" t="s">
        <v>1951</v>
      </c>
      <c r="B1166" s="108" t="s">
        <v>1081</v>
      </c>
      <c r="C1166" s="108"/>
      <c r="D1166" s="108"/>
      <c r="E1166" s="66" t="s">
        <v>17</v>
      </c>
      <c r="F1166" s="64">
        <v>11</v>
      </c>
    </row>
    <row r="1167" spans="1:6" ht="21.95" customHeight="1" x14ac:dyDescent="0.2">
      <c r="A1167" s="67" t="s">
        <v>1952</v>
      </c>
      <c r="B1167" s="108" t="s">
        <v>1082</v>
      </c>
      <c r="C1167" s="108"/>
      <c r="D1167" s="108"/>
      <c r="E1167" s="66" t="s">
        <v>17</v>
      </c>
      <c r="F1167" s="64">
        <v>14</v>
      </c>
    </row>
    <row r="1168" spans="1:6" ht="21.95" customHeight="1" x14ac:dyDescent="0.2">
      <c r="A1168" s="67" t="s">
        <v>1953</v>
      </c>
      <c r="B1168" s="108" t="s">
        <v>1083</v>
      </c>
      <c r="C1168" s="108"/>
      <c r="D1168" s="108"/>
      <c r="E1168" s="66" t="s">
        <v>17</v>
      </c>
      <c r="F1168" s="64">
        <v>83</v>
      </c>
    </row>
    <row r="1169" spans="1:6" ht="21.95" customHeight="1" x14ac:dyDescent="0.2">
      <c r="A1169" s="67" t="s">
        <v>1954</v>
      </c>
      <c r="B1169" s="108" t="s">
        <v>1084</v>
      </c>
      <c r="C1169" s="108"/>
      <c r="D1169" s="108"/>
      <c r="E1169" s="66" t="s">
        <v>12</v>
      </c>
      <c r="F1169" s="64">
        <v>24.04</v>
      </c>
    </row>
    <row r="1170" spans="1:6" ht="21.95" customHeight="1" x14ac:dyDescent="0.2">
      <c r="A1170" s="105" t="s">
        <v>1085</v>
      </c>
      <c r="B1170" s="105"/>
      <c r="C1170" s="105"/>
      <c r="D1170" s="105"/>
      <c r="E1170" s="105"/>
      <c r="F1170" s="105"/>
    </row>
    <row r="1171" spans="1:6" ht="21.95" customHeight="1" x14ac:dyDescent="0.2">
      <c r="A1171" s="67" t="s">
        <v>1955</v>
      </c>
      <c r="B1171" s="108" t="s">
        <v>1086</v>
      </c>
      <c r="C1171" s="108"/>
      <c r="D1171" s="108"/>
      <c r="E1171" s="66" t="s">
        <v>17</v>
      </c>
      <c r="F1171" s="64">
        <v>1</v>
      </c>
    </row>
    <row r="1172" spans="1:6" ht="21.95" customHeight="1" x14ac:dyDescent="0.2">
      <c r="A1172" s="67" t="s">
        <v>1956</v>
      </c>
      <c r="B1172" s="108" t="s">
        <v>1087</v>
      </c>
      <c r="C1172" s="108"/>
      <c r="D1172" s="108"/>
      <c r="E1172" s="66" t="s">
        <v>17</v>
      </c>
      <c r="F1172" s="64">
        <v>1</v>
      </c>
    </row>
    <row r="1173" spans="1:6" ht="21.95" customHeight="1" x14ac:dyDescent="0.2">
      <c r="A1173" s="67" t="s">
        <v>1957</v>
      </c>
      <c r="B1173" s="108" t="s">
        <v>1088</v>
      </c>
      <c r="C1173" s="108"/>
      <c r="D1173" s="108"/>
      <c r="E1173" s="66" t="s">
        <v>17</v>
      </c>
      <c r="F1173" s="64">
        <v>4</v>
      </c>
    </row>
    <row r="1174" spans="1:6" ht="21.95" customHeight="1" x14ac:dyDescent="0.2">
      <c r="A1174" s="67" t="s">
        <v>1958</v>
      </c>
      <c r="B1174" s="108" t="s">
        <v>1089</v>
      </c>
      <c r="C1174" s="108"/>
      <c r="D1174" s="108"/>
      <c r="E1174" s="66" t="s">
        <v>17</v>
      </c>
      <c r="F1174" s="64">
        <v>2</v>
      </c>
    </row>
    <row r="1175" spans="1:6" ht="21.95" customHeight="1" x14ac:dyDescent="0.2">
      <c r="A1175" s="67" t="s">
        <v>1959</v>
      </c>
      <c r="B1175" s="108" t="s">
        <v>1090</v>
      </c>
      <c r="C1175" s="108"/>
      <c r="D1175" s="108"/>
      <c r="E1175" s="66" t="s">
        <v>9</v>
      </c>
      <c r="F1175" s="64">
        <v>0.2</v>
      </c>
    </row>
    <row r="1176" spans="1:6" ht="21.95" customHeight="1" x14ac:dyDescent="0.2">
      <c r="A1176" s="67" t="s">
        <v>1960</v>
      </c>
      <c r="B1176" s="108" t="s">
        <v>1091</v>
      </c>
      <c r="C1176" s="108"/>
      <c r="D1176" s="108"/>
      <c r="E1176" s="66" t="s">
        <v>62</v>
      </c>
      <c r="F1176" s="64">
        <v>2</v>
      </c>
    </row>
    <row r="1177" spans="1:6" ht="21.95" customHeight="1" x14ac:dyDescent="0.2">
      <c r="A1177" s="67" t="s">
        <v>1961</v>
      </c>
      <c r="B1177" s="108" t="s">
        <v>1092</v>
      </c>
      <c r="C1177" s="108"/>
      <c r="D1177" s="108"/>
      <c r="E1177" s="66" t="s">
        <v>5</v>
      </c>
      <c r="F1177" s="64">
        <v>8.004E-2</v>
      </c>
    </row>
    <row r="1178" spans="1:6" ht="21.95" customHeight="1" x14ac:dyDescent="0.2">
      <c r="A1178" s="67" t="s">
        <v>1962</v>
      </c>
      <c r="B1178" s="108" t="s">
        <v>1093</v>
      </c>
      <c r="C1178" s="108"/>
      <c r="D1178" s="108"/>
      <c r="E1178" s="66" t="s">
        <v>173</v>
      </c>
      <c r="F1178" s="64">
        <v>30</v>
      </c>
    </row>
    <row r="1179" spans="1:6" ht="21.95" customHeight="1" x14ac:dyDescent="0.2">
      <c r="A1179" s="67" t="s">
        <v>1963</v>
      </c>
      <c r="B1179" s="108" t="s">
        <v>1094</v>
      </c>
      <c r="C1179" s="108"/>
      <c r="D1179" s="108"/>
      <c r="E1179" s="66" t="s">
        <v>173</v>
      </c>
      <c r="F1179" s="64">
        <v>61.2</v>
      </c>
    </row>
    <row r="1180" spans="1:6" ht="21.95" customHeight="1" x14ac:dyDescent="0.2">
      <c r="A1180" s="67" t="s">
        <v>1964</v>
      </c>
      <c r="B1180" s="108" t="s">
        <v>1095</v>
      </c>
      <c r="C1180" s="108"/>
      <c r="D1180" s="108"/>
      <c r="E1180" s="66" t="s">
        <v>17</v>
      </c>
      <c r="F1180" s="64">
        <v>1</v>
      </c>
    </row>
    <row r="1181" spans="1:6" ht="21.95" customHeight="1" x14ac:dyDescent="0.2">
      <c r="A1181" s="67" t="s">
        <v>1965</v>
      </c>
      <c r="B1181" s="108" t="s">
        <v>985</v>
      </c>
      <c r="C1181" s="108"/>
      <c r="D1181" s="108"/>
      <c r="E1181" s="66" t="s">
        <v>173</v>
      </c>
      <c r="F1181" s="64">
        <v>20</v>
      </c>
    </row>
    <row r="1182" spans="1:6" ht="21.95" customHeight="1" x14ac:dyDescent="0.2">
      <c r="A1182" s="67" t="s">
        <v>1966</v>
      </c>
      <c r="B1182" s="108" t="s">
        <v>1096</v>
      </c>
      <c r="C1182" s="108"/>
      <c r="D1182" s="108"/>
      <c r="E1182" s="66" t="s">
        <v>9</v>
      </c>
      <c r="F1182" s="64">
        <v>0.79200000000000004</v>
      </c>
    </row>
    <row r="1183" spans="1:6" ht="21.95" customHeight="1" x14ac:dyDescent="0.2">
      <c r="A1183" s="105" t="s">
        <v>1097</v>
      </c>
      <c r="B1183" s="105"/>
      <c r="C1183" s="105"/>
      <c r="D1183" s="105"/>
      <c r="E1183" s="105"/>
      <c r="F1183" s="105"/>
    </row>
    <row r="1184" spans="1:6" ht="21.95" customHeight="1" x14ac:dyDescent="0.2">
      <c r="A1184" s="67" t="s">
        <v>1967</v>
      </c>
      <c r="B1184" s="108" t="s">
        <v>1098</v>
      </c>
      <c r="C1184" s="108"/>
      <c r="D1184" s="108"/>
      <c r="E1184" s="66" t="s">
        <v>12</v>
      </c>
      <c r="F1184" s="64">
        <v>198</v>
      </c>
    </row>
    <row r="1185" spans="1:6" ht="21.95" customHeight="1" x14ac:dyDescent="0.2">
      <c r="A1185" s="67" t="s">
        <v>1968</v>
      </c>
      <c r="B1185" s="108" t="s">
        <v>88</v>
      </c>
      <c r="C1185" s="108"/>
      <c r="D1185" s="108"/>
      <c r="E1185" s="66" t="s">
        <v>9</v>
      </c>
      <c r="F1185" s="64">
        <v>140.2236</v>
      </c>
    </row>
    <row r="1186" spans="1:6" ht="21.95" customHeight="1" x14ac:dyDescent="0.2">
      <c r="A1186" s="67" t="s">
        <v>1969</v>
      </c>
      <c r="B1186" s="108" t="s">
        <v>45</v>
      </c>
      <c r="C1186" s="108"/>
      <c r="D1186" s="108"/>
      <c r="E1186" s="66" t="s">
        <v>9</v>
      </c>
      <c r="F1186" s="64">
        <v>48.73</v>
      </c>
    </row>
    <row r="1187" spans="1:6" ht="21.95" customHeight="1" x14ac:dyDescent="0.2">
      <c r="A1187" s="67" t="s">
        <v>1970</v>
      </c>
      <c r="B1187" s="108" t="s">
        <v>1099</v>
      </c>
      <c r="C1187" s="108"/>
      <c r="D1187" s="108"/>
      <c r="E1187" s="66" t="s">
        <v>12</v>
      </c>
      <c r="F1187" s="64">
        <v>190.74</v>
      </c>
    </row>
    <row r="1188" spans="1:6" ht="21.95" customHeight="1" x14ac:dyDescent="0.2">
      <c r="A1188" s="67" t="s">
        <v>1971</v>
      </c>
      <c r="B1188" s="108" t="s">
        <v>51</v>
      </c>
      <c r="C1188" s="108"/>
      <c r="D1188" s="108"/>
      <c r="E1188" s="66" t="s">
        <v>17</v>
      </c>
      <c r="F1188" s="64">
        <v>12</v>
      </c>
    </row>
    <row r="1189" spans="1:6" ht="21.95" customHeight="1" x14ac:dyDescent="0.2">
      <c r="A1189" s="67" t="s">
        <v>1972</v>
      </c>
      <c r="B1189" s="108" t="s">
        <v>1100</v>
      </c>
      <c r="C1189" s="108"/>
      <c r="D1189" s="108"/>
      <c r="E1189" s="66" t="s">
        <v>17</v>
      </c>
      <c r="F1189" s="64">
        <v>150</v>
      </c>
    </row>
    <row r="1190" spans="1:6" ht="21.95" customHeight="1" x14ac:dyDescent="0.2">
      <c r="A1190" s="67" t="s">
        <v>1973</v>
      </c>
      <c r="B1190" s="108" t="s">
        <v>1101</v>
      </c>
      <c r="C1190" s="108"/>
      <c r="D1190" s="108"/>
      <c r="E1190" s="66" t="s">
        <v>30</v>
      </c>
      <c r="F1190" s="64">
        <v>1.8463000000000001</v>
      </c>
    </row>
    <row r="1191" spans="1:6" ht="21.95" customHeight="1" x14ac:dyDescent="0.2">
      <c r="A1191" s="67" t="s">
        <v>1974</v>
      </c>
      <c r="B1191" s="108" t="s">
        <v>1102</v>
      </c>
      <c r="C1191" s="108"/>
      <c r="D1191" s="108"/>
      <c r="E1191" s="66" t="s">
        <v>30</v>
      </c>
      <c r="F1191" s="64">
        <v>1.8463000000000001</v>
      </c>
    </row>
    <row r="1192" spans="1:6" ht="21.95" customHeight="1" x14ac:dyDescent="0.2">
      <c r="A1192" s="67" t="s">
        <v>1975</v>
      </c>
      <c r="B1192" s="108" t="s">
        <v>1103</v>
      </c>
      <c r="C1192" s="108"/>
      <c r="D1192" s="108"/>
      <c r="E1192" s="66" t="s">
        <v>17</v>
      </c>
      <c r="F1192" s="64">
        <v>2</v>
      </c>
    </row>
    <row r="1193" spans="1:6" ht="21.95" customHeight="1" x14ac:dyDescent="0.2">
      <c r="A1193" s="67" t="s">
        <v>1976</v>
      </c>
      <c r="B1193" s="108" t="s">
        <v>1104</v>
      </c>
      <c r="C1193" s="108"/>
      <c r="D1193" s="108"/>
      <c r="E1193" s="66" t="s">
        <v>17</v>
      </c>
      <c r="F1193" s="64">
        <v>2</v>
      </c>
    </row>
  </sheetData>
  <mergeCells count="1073">
    <mergeCell ref="B1190:D1190"/>
    <mergeCell ref="B1191:D1191"/>
    <mergeCell ref="B1192:D1192"/>
    <mergeCell ref="B1193:D1193"/>
    <mergeCell ref="B1093:D1093"/>
    <mergeCell ref="B1094:D1094"/>
    <mergeCell ref="B1095:D1095"/>
    <mergeCell ref="B1096:D1096"/>
    <mergeCell ref="B1097:D1097"/>
    <mergeCell ref="B1098:D1098"/>
    <mergeCell ref="B1099:D1099"/>
    <mergeCell ref="B1100:D1100"/>
    <mergeCell ref="B1101:D1101"/>
    <mergeCell ref="B1102:D1102"/>
    <mergeCell ref="B1103:D1103"/>
    <mergeCell ref="B1104:D1104"/>
    <mergeCell ref="B1105:D1105"/>
    <mergeCell ref="B1106:D1106"/>
    <mergeCell ref="B1107:D1107"/>
    <mergeCell ref="B1108:D1108"/>
    <mergeCell ref="B1109:D1109"/>
    <mergeCell ref="B1110:D1110"/>
    <mergeCell ref="B1111:D1111"/>
    <mergeCell ref="B1181:D1181"/>
    <mergeCell ref="B1182:D1182"/>
    <mergeCell ref="A1183:F1183"/>
    <mergeCell ref="B1184:D1184"/>
    <mergeCell ref="B1185:D1185"/>
    <mergeCell ref="B1186:D1186"/>
    <mergeCell ref="B1187:D1187"/>
    <mergeCell ref="B1188:D1188"/>
    <mergeCell ref="B1189:D1189"/>
    <mergeCell ref="B1172:D1172"/>
    <mergeCell ref="B1173:D1173"/>
    <mergeCell ref="B1174:D1174"/>
    <mergeCell ref="B1175:D1175"/>
    <mergeCell ref="B1176:D1176"/>
    <mergeCell ref="B1177:D1177"/>
    <mergeCell ref="B1178:D1178"/>
    <mergeCell ref="B1179:D1179"/>
    <mergeCell ref="B1180:D1180"/>
    <mergeCell ref="B1163:D1163"/>
    <mergeCell ref="B1164:D1164"/>
    <mergeCell ref="B1165:D1165"/>
    <mergeCell ref="B1166:D1166"/>
    <mergeCell ref="B1167:D1167"/>
    <mergeCell ref="B1168:D1168"/>
    <mergeCell ref="B1169:D1169"/>
    <mergeCell ref="A1170:F1170"/>
    <mergeCell ref="B1171:D1171"/>
    <mergeCell ref="B1154:D1154"/>
    <mergeCell ref="B1155:D1155"/>
    <mergeCell ref="B1156:D1156"/>
    <mergeCell ref="B1157:D1157"/>
    <mergeCell ref="B1158:D1158"/>
    <mergeCell ref="B1159:D1159"/>
    <mergeCell ref="A1160:F1160"/>
    <mergeCell ref="B1161:D1161"/>
    <mergeCell ref="B1162:D1162"/>
    <mergeCell ref="B1145:D1145"/>
    <mergeCell ref="B1146:D1146"/>
    <mergeCell ref="B1147:D1147"/>
    <mergeCell ref="A1148:F1148"/>
    <mergeCell ref="B1149:D1149"/>
    <mergeCell ref="B1150:D1150"/>
    <mergeCell ref="B1151:D1151"/>
    <mergeCell ref="B1152:D1152"/>
    <mergeCell ref="B1153:D1153"/>
    <mergeCell ref="B1136:D1136"/>
    <mergeCell ref="B1137:D1137"/>
    <mergeCell ref="B1138:D1138"/>
    <mergeCell ref="B1139:D1139"/>
    <mergeCell ref="B1140:D1140"/>
    <mergeCell ref="B1141:D1141"/>
    <mergeCell ref="B1142:D1142"/>
    <mergeCell ref="B1143:D1143"/>
    <mergeCell ref="B1144:D1144"/>
    <mergeCell ref="B1127:D1127"/>
    <mergeCell ref="B1128:D1128"/>
    <mergeCell ref="B1129:D1129"/>
    <mergeCell ref="B1130:D1130"/>
    <mergeCell ref="B1131:D1131"/>
    <mergeCell ref="B1132:D1132"/>
    <mergeCell ref="B1133:D1133"/>
    <mergeCell ref="B1134:D1134"/>
    <mergeCell ref="B1135:D1135"/>
    <mergeCell ref="B1118:D1118"/>
    <mergeCell ref="B1119:D1119"/>
    <mergeCell ref="B1120:D1120"/>
    <mergeCell ref="B1121:D1121"/>
    <mergeCell ref="B1122:D1122"/>
    <mergeCell ref="B1123:D1123"/>
    <mergeCell ref="B1124:D1124"/>
    <mergeCell ref="B1125:D1125"/>
    <mergeCell ref="B1126:D1126"/>
    <mergeCell ref="B1053:D1053"/>
    <mergeCell ref="A1054:F1054"/>
    <mergeCell ref="A1092:F1092"/>
    <mergeCell ref="A1112:F1112"/>
    <mergeCell ref="B1113:D1113"/>
    <mergeCell ref="B1114:D1114"/>
    <mergeCell ref="B1115:D1115"/>
    <mergeCell ref="B1116:D1116"/>
    <mergeCell ref="B1117:D1117"/>
    <mergeCell ref="B1044:D1044"/>
    <mergeCell ref="B1045:D1045"/>
    <mergeCell ref="B1046:D1046"/>
    <mergeCell ref="B1047:D1047"/>
    <mergeCell ref="B1048:D1048"/>
    <mergeCell ref="B1049:D1049"/>
    <mergeCell ref="B1050:D1050"/>
    <mergeCell ref="B1051:D1051"/>
    <mergeCell ref="B1052:D1052"/>
    <mergeCell ref="B1035:D1035"/>
    <mergeCell ref="B1036:D1036"/>
    <mergeCell ref="A1037:F1037"/>
    <mergeCell ref="B1038:D1038"/>
    <mergeCell ref="B1039:D1039"/>
    <mergeCell ref="B1040:D1040"/>
    <mergeCell ref="B1041:D1041"/>
    <mergeCell ref="B1042:D1042"/>
    <mergeCell ref="B1043:D1043"/>
    <mergeCell ref="B1026:D1026"/>
    <mergeCell ref="B1027:D1027"/>
    <mergeCell ref="B1028:D1028"/>
    <mergeCell ref="B1029:D1029"/>
    <mergeCell ref="B1030:D1030"/>
    <mergeCell ref="B1031:D1031"/>
    <mergeCell ref="B1032:D1032"/>
    <mergeCell ref="B1033:D1033"/>
    <mergeCell ref="B1034:D1034"/>
    <mergeCell ref="B1017:D1017"/>
    <mergeCell ref="B1018:D1018"/>
    <mergeCell ref="B1019:D1019"/>
    <mergeCell ref="B1020:D1020"/>
    <mergeCell ref="B1021:D1021"/>
    <mergeCell ref="B1022:D1022"/>
    <mergeCell ref="B1023:D1023"/>
    <mergeCell ref="B1024:D1024"/>
    <mergeCell ref="B1025:D1025"/>
    <mergeCell ref="B1008:D1008"/>
    <mergeCell ref="B1009:D1009"/>
    <mergeCell ref="B1010:D1010"/>
    <mergeCell ref="B1011:D1011"/>
    <mergeCell ref="B1012:D1012"/>
    <mergeCell ref="B1013:D1013"/>
    <mergeCell ref="A1014:F1014"/>
    <mergeCell ref="B1015:D1015"/>
    <mergeCell ref="B1016:D1016"/>
    <mergeCell ref="B999:D999"/>
    <mergeCell ref="B1000:D1000"/>
    <mergeCell ref="B1001:D1001"/>
    <mergeCell ref="B1002:D1002"/>
    <mergeCell ref="B1003:D1003"/>
    <mergeCell ref="B1004:D1004"/>
    <mergeCell ref="B1005:D1005"/>
    <mergeCell ref="B1006:D1006"/>
    <mergeCell ref="B1007:D1007"/>
    <mergeCell ref="B990:D990"/>
    <mergeCell ref="B991:D991"/>
    <mergeCell ref="B992:D992"/>
    <mergeCell ref="B993:D993"/>
    <mergeCell ref="B994:D994"/>
    <mergeCell ref="B995:D995"/>
    <mergeCell ref="B996:D996"/>
    <mergeCell ref="B997:D997"/>
    <mergeCell ref="B998:D998"/>
    <mergeCell ref="B981:D981"/>
    <mergeCell ref="B982:D982"/>
    <mergeCell ref="B983:D983"/>
    <mergeCell ref="B984:D984"/>
    <mergeCell ref="B985:D985"/>
    <mergeCell ref="B986:D986"/>
    <mergeCell ref="B987:D987"/>
    <mergeCell ref="B988:D988"/>
    <mergeCell ref="B989:D989"/>
    <mergeCell ref="B972:D972"/>
    <mergeCell ref="B973:D973"/>
    <mergeCell ref="B974:D974"/>
    <mergeCell ref="B975:D975"/>
    <mergeCell ref="B976:D976"/>
    <mergeCell ref="B977:D977"/>
    <mergeCell ref="B978:D978"/>
    <mergeCell ref="B979:D979"/>
    <mergeCell ref="B980:D980"/>
    <mergeCell ref="B963:D963"/>
    <mergeCell ref="B964:D964"/>
    <mergeCell ref="B965:D965"/>
    <mergeCell ref="B966:D966"/>
    <mergeCell ref="B967:D967"/>
    <mergeCell ref="B968:D968"/>
    <mergeCell ref="B969:D969"/>
    <mergeCell ref="B970:D970"/>
    <mergeCell ref="B971:D971"/>
    <mergeCell ref="B954:D954"/>
    <mergeCell ref="B955:D955"/>
    <mergeCell ref="B956:D956"/>
    <mergeCell ref="B957:D957"/>
    <mergeCell ref="B958:D958"/>
    <mergeCell ref="B959:D959"/>
    <mergeCell ref="B960:D960"/>
    <mergeCell ref="B961:D961"/>
    <mergeCell ref="B962:D962"/>
    <mergeCell ref="B945:D945"/>
    <mergeCell ref="B946:D946"/>
    <mergeCell ref="B947:D947"/>
    <mergeCell ref="B948:D948"/>
    <mergeCell ref="B949:D949"/>
    <mergeCell ref="B950:D950"/>
    <mergeCell ref="B951:D951"/>
    <mergeCell ref="B952:D952"/>
    <mergeCell ref="B953:D953"/>
    <mergeCell ref="B936:D936"/>
    <mergeCell ref="B937:D937"/>
    <mergeCell ref="B938:D938"/>
    <mergeCell ref="B939:D939"/>
    <mergeCell ref="B940:D940"/>
    <mergeCell ref="B941:D941"/>
    <mergeCell ref="B942:D942"/>
    <mergeCell ref="B943:D943"/>
    <mergeCell ref="B944:D944"/>
    <mergeCell ref="B927:D927"/>
    <mergeCell ref="B928:D928"/>
    <mergeCell ref="B929:D929"/>
    <mergeCell ref="B930:D930"/>
    <mergeCell ref="B931:D931"/>
    <mergeCell ref="B932:D932"/>
    <mergeCell ref="B933:D933"/>
    <mergeCell ref="B934:D934"/>
    <mergeCell ref="B935:D935"/>
    <mergeCell ref="B918:D918"/>
    <mergeCell ref="B919:D919"/>
    <mergeCell ref="B920:D920"/>
    <mergeCell ref="B921:D921"/>
    <mergeCell ref="B922:D922"/>
    <mergeCell ref="B923:D923"/>
    <mergeCell ref="B924:D924"/>
    <mergeCell ref="B925:D925"/>
    <mergeCell ref="B926:D926"/>
    <mergeCell ref="B909:D909"/>
    <mergeCell ref="B910:D910"/>
    <mergeCell ref="B911:D911"/>
    <mergeCell ref="B912:D912"/>
    <mergeCell ref="B913:D913"/>
    <mergeCell ref="B914:D914"/>
    <mergeCell ref="B915:D915"/>
    <mergeCell ref="B916:D916"/>
    <mergeCell ref="B917:D917"/>
    <mergeCell ref="A900:F900"/>
    <mergeCell ref="B901:D901"/>
    <mergeCell ref="B902:D902"/>
    <mergeCell ref="B903:D903"/>
    <mergeCell ref="B904:D904"/>
    <mergeCell ref="B905:D905"/>
    <mergeCell ref="B906:D906"/>
    <mergeCell ref="B907:D907"/>
    <mergeCell ref="B908:D908"/>
    <mergeCell ref="B767:D767"/>
    <mergeCell ref="B768:D768"/>
    <mergeCell ref="B769:D769"/>
    <mergeCell ref="B770:D770"/>
    <mergeCell ref="B771:D771"/>
    <mergeCell ref="B772:D772"/>
    <mergeCell ref="B773:D773"/>
    <mergeCell ref="B774:D774"/>
    <mergeCell ref="B775:D775"/>
    <mergeCell ref="B858:D858"/>
    <mergeCell ref="B859:D859"/>
    <mergeCell ref="B860:D860"/>
    <mergeCell ref="B861:D861"/>
    <mergeCell ref="B862:D862"/>
    <mergeCell ref="B845:D845"/>
    <mergeCell ref="B846:D846"/>
    <mergeCell ref="B847:D847"/>
    <mergeCell ref="B848:D848"/>
    <mergeCell ref="B849:D849"/>
    <mergeCell ref="B850:D850"/>
    <mergeCell ref="B851:D851"/>
    <mergeCell ref="B852:D852"/>
    <mergeCell ref="B853:D853"/>
    <mergeCell ref="B758:D758"/>
    <mergeCell ref="B759:D759"/>
    <mergeCell ref="B760:D760"/>
    <mergeCell ref="B761:D761"/>
    <mergeCell ref="B762:D762"/>
    <mergeCell ref="B763:D763"/>
    <mergeCell ref="B764:D764"/>
    <mergeCell ref="B765:D765"/>
    <mergeCell ref="B766:D766"/>
    <mergeCell ref="B749:D749"/>
    <mergeCell ref="B750:D750"/>
    <mergeCell ref="B751:D751"/>
    <mergeCell ref="B752:D752"/>
    <mergeCell ref="B753:D753"/>
    <mergeCell ref="B754:D754"/>
    <mergeCell ref="B755:D755"/>
    <mergeCell ref="B756:D756"/>
    <mergeCell ref="B757:D757"/>
    <mergeCell ref="B740:D740"/>
    <mergeCell ref="B741:D741"/>
    <mergeCell ref="B742:D742"/>
    <mergeCell ref="B743:D743"/>
    <mergeCell ref="B744:D744"/>
    <mergeCell ref="B745:D745"/>
    <mergeCell ref="B746:D746"/>
    <mergeCell ref="B747:D747"/>
    <mergeCell ref="B748:D748"/>
    <mergeCell ref="B731:D731"/>
    <mergeCell ref="B732:D732"/>
    <mergeCell ref="B733:D733"/>
    <mergeCell ref="B734:D734"/>
    <mergeCell ref="B735:D735"/>
    <mergeCell ref="B736:D736"/>
    <mergeCell ref="B737:D737"/>
    <mergeCell ref="B738:D738"/>
    <mergeCell ref="B739:D739"/>
    <mergeCell ref="B722:D722"/>
    <mergeCell ref="B723:D723"/>
    <mergeCell ref="B724:D724"/>
    <mergeCell ref="B725:D725"/>
    <mergeCell ref="B726:D726"/>
    <mergeCell ref="B727:D727"/>
    <mergeCell ref="B728:D728"/>
    <mergeCell ref="B729:D729"/>
    <mergeCell ref="B730:D730"/>
    <mergeCell ref="B713:D713"/>
    <mergeCell ref="B714:D714"/>
    <mergeCell ref="B715:D715"/>
    <mergeCell ref="B716:D716"/>
    <mergeCell ref="B717:D717"/>
    <mergeCell ref="B718:D718"/>
    <mergeCell ref="B719:D719"/>
    <mergeCell ref="B720:D720"/>
    <mergeCell ref="B721:D721"/>
    <mergeCell ref="B704:D704"/>
    <mergeCell ref="B705:D705"/>
    <mergeCell ref="B706:D706"/>
    <mergeCell ref="B707:D707"/>
    <mergeCell ref="B708:D708"/>
    <mergeCell ref="B709:D709"/>
    <mergeCell ref="B710:D710"/>
    <mergeCell ref="B711:D711"/>
    <mergeCell ref="B712:D712"/>
    <mergeCell ref="B695:D695"/>
    <mergeCell ref="B696:D696"/>
    <mergeCell ref="B697:D697"/>
    <mergeCell ref="B698:D698"/>
    <mergeCell ref="B699:D699"/>
    <mergeCell ref="B700:D700"/>
    <mergeCell ref="B701:D701"/>
    <mergeCell ref="B702:D702"/>
    <mergeCell ref="B703:D703"/>
    <mergeCell ref="B686:D686"/>
    <mergeCell ref="B687:D687"/>
    <mergeCell ref="B688:D688"/>
    <mergeCell ref="B689:D689"/>
    <mergeCell ref="B690:D690"/>
    <mergeCell ref="B691:D691"/>
    <mergeCell ref="B692:D692"/>
    <mergeCell ref="B693:D693"/>
    <mergeCell ref="B694:D694"/>
    <mergeCell ref="B677:D677"/>
    <mergeCell ref="B678:D678"/>
    <mergeCell ref="B679:D679"/>
    <mergeCell ref="B680:D680"/>
    <mergeCell ref="B681:D681"/>
    <mergeCell ref="B682:D682"/>
    <mergeCell ref="B683:D683"/>
    <mergeCell ref="B684:D684"/>
    <mergeCell ref="B685:D685"/>
    <mergeCell ref="B668:D668"/>
    <mergeCell ref="B669:D669"/>
    <mergeCell ref="B670:D670"/>
    <mergeCell ref="B671:D671"/>
    <mergeCell ref="B672:D672"/>
    <mergeCell ref="B673:D673"/>
    <mergeCell ref="B674:D674"/>
    <mergeCell ref="B675:D675"/>
    <mergeCell ref="B676:D676"/>
    <mergeCell ref="B659:D659"/>
    <mergeCell ref="B660:D660"/>
    <mergeCell ref="B661:D661"/>
    <mergeCell ref="B662:D662"/>
    <mergeCell ref="B663:D663"/>
    <mergeCell ref="B664:D664"/>
    <mergeCell ref="B665:D665"/>
    <mergeCell ref="B666:D666"/>
    <mergeCell ref="B667:D667"/>
    <mergeCell ref="B650:D650"/>
    <mergeCell ref="B651:D651"/>
    <mergeCell ref="B652:D652"/>
    <mergeCell ref="B653:D653"/>
    <mergeCell ref="B654:D654"/>
    <mergeCell ref="B655:D655"/>
    <mergeCell ref="B656:D656"/>
    <mergeCell ref="B657:D657"/>
    <mergeCell ref="B658:D658"/>
    <mergeCell ref="B641:D641"/>
    <mergeCell ref="B642:D642"/>
    <mergeCell ref="B643:D643"/>
    <mergeCell ref="B644:D644"/>
    <mergeCell ref="B645:D645"/>
    <mergeCell ref="B646:D646"/>
    <mergeCell ref="B647:D647"/>
    <mergeCell ref="B648:D648"/>
    <mergeCell ref="B649:D649"/>
    <mergeCell ref="B632:D632"/>
    <mergeCell ref="B633:D633"/>
    <mergeCell ref="B634:D634"/>
    <mergeCell ref="B635:D635"/>
    <mergeCell ref="B636:D636"/>
    <mergeCell ref="B637:D637"/>
    <mergeCell ref="B638:D638"/>
    <mergeCell ref="B639:D639"/>
    <mergeCell ref="B640:D640"/>
    <mergeCell ref="B623:D623"/>
    <mergeCell ref="B624:D624"/>
    <mergeCell ref="B625:D625"/>
    <mergeCell ref="B626:D626"/>
    <mergeCell ref="B627:D627"/>
    <mergeCell ref="B628:D628"/>
    <mergeCell ref="B629:D629"/>
    <mergeCell ref="B630:D630"/>
    <mergeCell ref="B631:D631"/>
    <mergeCell ref="B614:D614"/>
    <mergeCell ref="B615:D615"/>
    <mergeCell ref="B616:D616"/>
    <mergeCell ref="B617:D617"/>
    <mergeCell ref="B618:D618"/>
    <mergeCell ref="B619:D619"/>
    <mergeCell ref="B620:D620"/>
    <mergeCell ref="B621:D621"/>
    <mergeCell ref="B622:D622"/>
    <mergeCell ref="B605:D605"/>
    <mergeCell ref="B606:D606"/>
    <mergeCell ref="B607:D607"/>
    <mergeCell ref="B608:D608"/>
    <mergeCell ref="B609:D609"/>
    <mergeCell ref="B610:D610"/>
    <mergeCell ref="B611:D611"/>
    <mergeCell ref="B612:D612"/>
    <mergeCell ref="B613:D613"/>
    <mergeCell ref="B571:D571"/>
    <mergeCell ref="B572:D572"/>
    <mergeCell ref="B573:D573"/>
    <mergeCell ref="B574:D574"/>
    <mergeCell ref="B575:D575"/>
    <mergeCell ref="B576:D576"/>
    <mergeCell ref="B577:D577"/>
    <mergeCell ref="B596:D596"/>
    <mergeCell ref="B597:D597"/>
    <mergeCell ref="B598:D598"/>
    <mergeCell ref="B599:D599"/>
    <mergeCell ref="B600:D600"/>
    <mergeCell ref="B601:D601"/>
    <mergeCell ref="B602:D602"/>
    <mergeCell ref="B603:D603"/>
    <mergeCell ref="B604:D604"/>
    <mergeCell ref="B587:D587"/>
    <mergeCell ref="B588:D588"/>
    <mergeCell ref="B589:D589"/>
    <mergeCell ref="B590:D590"/>
    <mergeCell ref="B591:D591"/>
    <mergeCell ref="B592:D592"/>
    <mergeCell ref="B593:D593"/>
    <mergeCell ref="B594:D594"/>
    <mergeCell ref="B595:D595"/>
    <mergeCell ref="B894:D894"/>
    <mergeCell ref="B895:D895"/>
    <mergeCell ref="B896:D896"/>
    <mergeCell ref="B897:D897"/>
    <mergeCell ref="B898:D898"/>
    <mergeCell ref="B899:D899"/>
    <mergeCell ref="B542:D542"/>
    <mergeCell ref="B543:D543"/>
    <mergeCell ref="B544:D544"/>
    <mergeCell ref="B545:D545"/>
    <mergeCell ref="B546:D546"/>
    <mergeCell ref="B547:D547"/>
    <mergeCell ref="B548:D548"/>
    <mergeCell ref="B549:D549"/>
    <mergeCell ref="B550:D550"/>
    <mergeCell ref="B551:D551"/>
    <mergeCell ref="B552:D552"/>
    <mergeCell ref="B553:D553"/>
    <mergeCell ref="B554:D554"/>
    <mergeCell ref="B555:D555"/>
    <mergeCell ref="B556:D556"/>
    <mergeCell ref="B557:D557"/>
    <mergeCell ref="B558:D558"/>
    <mergeCell ref="B578:D578"/>
    <mergeCell ref="B579:D579"/>
    <mergeCell ref="B580:D580"/>
    <mergeCell ref="B581:D581"/>
    <mergeCell ref="B582:D582"/>
    <mergeCell ref="B583:D583"/>
    <mergeCell ref="B584:D584"/>
    <mergeCell ref="B585:D585"/>
    <mergeCell ref="B586:D586"/>
    <mergeCell ref="B888:D888"/>
    <mergeCell ref="B889:D889"/>
    <mergeCell ref="B890:D890"/>
    <mergeCell ref="B891:D891"/>
    <mergeCell ref="B892:D892"/>
    <mergeCell ref="B893:D893"/>
    <mergeCell ref="B876:D876"/>
    <mergeCell ref="B877:D877"/>
    <mergeCell ref="B878:D878"/>
    <mergeCell ref="B879:D879"/>
    <mergeCell ref="B880:D880"/>
    <mergeCell ref="B881:D881"/>
    <mergeCell ref="B882:D882"/>
    <mergeCell ref="B883:D883"/>
    <mergeCell ref="B884:D884"/>
    <mergeCell ref="B863:D863"/>
    <mergeCell ref="B864:D864"/>
    <mergeCell ref="B866:D866"/>
    <mergeCell ref="B867:D867"/>
    <mergeCell ref="B868:D868"/>
    <mergeCell ref="B872:D872"/>
    <mergeCell ref="B873:D873"/>
    <mergeCell ref="B874:D874"/>
    <mergeCell ref="B875:D875"/>
    <mergeCell ref="B841:D841"/>
    <mergeCell ref="B842:D842"/>
    <mergeCell ref="B843:D843"/>
    <mergeCell ref="B844:D844"/>
    <mergeCell ref="B827:D827"/>
    <mergeCell ref="B828:D828"/>
    <mergeCell ref="B829:D829"/>
    <mergeCell ref="B830:D830"/>
    <mergeCell ref="B831:D831"/>
    <mergeCell ref="B832:D832"/>
    <mergeCell ref="B833:D833"/>
    <mergeCell ref="B834:D834"/>
    <mergeCell ref="B835:D835"/>
    <mergeCell ref="B559:D559"/>
    <mergeCell ref="B885:D885"/>
    <mergeCell ref="B886:D886"/>
    <mergeCell ref="B887:D887"/>
    <mergeCell ref="B854:D854"/>
    <mergeCell ref="B855:D855"/>
    <mergeCell ref="B856:D856"/>
    <mergeCell ref="B857:D857"/>
    <mergeCell ref="B560:D560"/>
    <mergeCell ref="B561:D561"/>
    <mergeCell ref="B562:D562"/>
    <mergeCell ref="B563:D563"/>
    <mergeCell ref="B564:D564"/>
    <mergeCell ref="B565:D565"/>
    <mergeCell ref="B566:D566"/>
    <mergeCell ref="B567:D567"/>
    <mergeCell ref="B568:D568"/>
    <mergeCell ref="B569:D569"/>
    <mergeCell ref="B570:D570"/>
    <mergeCell ref="B824:D824"/>
    <mergeCell ref="B825:D825"/>
    <mergeCell ref="B826:D826"/>
    <mergeCell ref="B809:D809"/>
    <mergeCell ref="B810:D810"/>
    <mergeCell ref="B811:D811"/>
    <mergeCell ref="B812:D812"/>
    <mergeCell ref="B813:D813"/>
    <mergeCell ref="B814:D814"/>
    <mergeCell ref="B815:D815"/>
    <mergeCell ref="B816:D816"/>
    <mergeCell ref="B817:D817"/>
    <mergeCell ref="B836:D836"/>
    <mergeCell ref="B837:D837"/>
    <mergeCell ref="B838:D838"/>
    <mergeCell ref="B839:D839"/>
    <mergeCell ref="B840:D840"/>
    <mergeCell ref="B807:D807"/>
    <mergeCell ref="B808:D808"/>
    <mergeCell ref="B791:D791"/>
    <mergeCell ref="B792:D792"/>
    <mergeCell ref="B793:D793"/>
    <mergeCell ref="B794:D794"/>
    <mergeCell ref="B795:D795"/>
    <mergeCell ref="B796:D796"/>
    <mergeCell ref="B797:D797"/>
    <mergeCell ref="B798:D798"/>
    <mergeCell ref="B799:D799"/>
    <mergeCell ref="B818:D818"/>
    <mergeCell ref="B819:D819"/>
    <mergeCell ref="B820:D820"/>
    <mergeCell ref="B821:D821"/>
    <mergeCell ref="B822:D822"/>
    <mergeCell ref="B823:D823"/>
    <mergeCell ref="B782:D782"/>
    <mergeCell ref="B783:D783"/>
    <mergeCell ref="B784:D784"/>
    <mergeCell ref="B785:D785"/>
    <mergeCell ref="B786:D786"/>
    <mergeCell ref="B787:D787"/>
    <mergeCell ref="B788:D788"/>
    <mergeCell ref="B789:D789"/>
    <mergeCell ref="B790:D790"/>
    <mergeCell ref="B463:D463"/>
    <mergeCell ref="B464:D464"/>
    <mergeCell ref="B465:D465"/>
    <mergeCell ref="B466:D466"/>
    <mergeCell ref="A467:F467"/>
    <mergeCell ref="A541:F541"/>
    <mergeCell ref="B870:D870"/>
    <mergeCell ref="B871:D871"/>
    <mergeCell ref="B869:D869"/>
    <mergeCell ref="B865:D865"/>
    <mergeCell ref="B776:D776"/>
    <mergeCell ref="B777:D777"/>
    <mergeCell ref="B778:D778"/>
    <mergeCell ref="B779:D779"/>
    <mergeCell ref="B780:D780"/>
    <mergeCell ref="B781:D781"/>
    <mergeCell ref="B800:D800"/>
    <mergeCell ref="B801:D801"/>
    <mergeCell ref="B802:D802"/>
    <mergeCell ref="B803:D803"/>
    <mergeCell ref="B804:D804"/>
    <mergeCell ref="B805:D805"/>
    <mergeCell ref="B806:D806"/>
    <mergeCell ref="B454:D454"/>
    <mergeCell ref="B455:D455"/>
    <mergeCell ref="B456:D456"/>
    <mergeCell ref="B457:D457"/>
    <mergeCell ref="B458:D458"/>
    <mergeCell ref="B459:D459"/>
    <mergeCell ref="B460:D460"/>
    <mergeCell ref="B461:D461"/>
    <mergeCell ref="B462:D462"/>
    <mergeCell ref="B445:D445"/>
    <mergeCell ref="B446:D446"/>
    <mergeCell ref="B447:D447"/>
    <mergeCell ref="B448:D448"/>
    <mergeCell ref="B449:D449"/>
    <mergeCell ref="B450:D450"/>
    <mergeCell ref="B451:D451"/>
    <mergeCell ref="B452:D452"/>
    <mergeCell ref="B453:D453"/>
    <mergeCell ref="B436:D436"/>
    <mergeCell ref="B437:D437"/>
    <mergeCell ref="B438:D438"/>
    <mergeCell ref="B439:D439"/>
    <mergeCell ref="B440:D440"/>
    <mergeCell ref="B441:D441"/>
    <mergeCell ref="B442:D442"/>
    <mergeCell ref="B443:D443"/>
    <mergeCell ref="B444:D444"/>
    <mergeCell ref="B427:D427"/>
    <mergeCell ref="B428:D428"/>
    <mergeCell ref="B429:D429"/>
    <mergeCell ref="B430:D430"/>
    <mergeCell ref="B431:D431"/>
    <mergeCell ref="B432:D432"/>
    <mergeCell ref="B433:D433"/>
    <mergeCell ref="B434:D434"/>
    <mergeCell ref="B435:D435"/>
    <mergeCell ref="B418:D418"/>
    <mergeCell ref="B419:D419"/>
    <mergeCell ref="B420:D420"/>
    <mergeCell ref="B421:D421"/>
    <mergeCell ref="B422:D422"/>
    <mergeCell ref="B423:D423"/>
    <mergeCell ref="B424:D424"/>
    <mergeCell ref="B425:D425"/>
    <mergeCell ref="B426:D426"/>
    <mergeCell ref="B409:D409"/>
    <mergeCell ref="B410:D410"/>
    <mergeCell ref="B411:D411"/>
    <mergeCell ref="B412:D412"/>
    <mergeCell ref="B413:D413"/>
    <mergeCell ref="B414:D414"/>
    <mergeCell ref="B415:D415"/>
    <mergeCell ref="B416:D416"/>
    <mergeCell ref="B417:D417"/>
    <mergeCell ref="B401:D401"/>
    <mergeCell ref="B402:D402"/>
    <mergeCell ref="B403:D403"/>
    <mergeCell ref="B404:D404"/>
    <mergeCell ref="B405:D405"/>
    <mergeCell ref="B406:D406"/>
    <mergeCell ref="B407:D407"/>
    <mergeCell ref="B408:D408"/>
    <mergeCell ref="B392:D392"/>
    <mergeCell ref="B393:D393"/>
    <mergeCell ref="B394:D394"/>
    <mergeCell ref="B395:D395"/>
    <mergeCell ref="B396:D396"/>
    <mergeCell ref="B397:D397"/>
    <mergeCell ref="B398:D398"/>
    <mergeCell ref="B399:D399"/>
    <mergeCell ref="B400:D400"/>
    <mergeCell ref="B382:D382"/>
    <mergeCell ref="B383:D383"/>
    <mergeCell ref="B384:D384"/>
    <mergeCell ref="B385:D385"/>
    <mergeCell ref="A386:F386"/>
    <mergeCell ref="B388:D388"/>
    <mergeCell ref="B389:D389"/>
    <mergeCell ref="B390:D390"/>
    <mergeCell ref="B391:D391"/>
    <mergeCell ref="B373:D373"/>
    <mergeCell ref="B374:D374"/>
    <mergeCell ref="B375:D375"/>
    <mergeCell ref="B376:D376"/>
    <mergeCell ref="B377:D377"/>
    <mergeCell ref="B378:D378"/>
    <mergeCell ref="B379:D379"/>
    <mergeCell ref="B380:D380"/>
    <mergeCell ref="B381:D381"/>
    <mergeCell ref="B364:D364"/>
    <mergeCell ref="B365:D365"/>
    <mergeCell ref="B366:D366"/>
    <mergeCell ref="B367:D367"/>
    <mergeCell ref="B368:D368"/>
    <mergeCell ref="B369:D369"/>
    <mergeCell ref="B370:D370"/>
    <mergeCell ref="B371:D371"/>
    <mergeCell ref="B372:D372"/>
    <mergeCell ref="B355:D355"/>
    <mergeCell ref="B356:D356"/>
    <mergeCell ref="B357:D357"/>
    <mergeCell ref="B358:D358"/>
    <mergeCell ref="B359:D359"/>
    <mergeCell ref="B360:D360"/>
    <mergeCell ref="B361:D361"/>
    <mergeCell ref="B362:D362"/>
    <mergeCell ref="B363:D363"/>
    <mergeCell ref="B346:D346"/>
    <mergeCell ref="B347:D347"/>
    <mergeCell ref="B348:D348"/>
    <mergeCell ref="B349:D349"/>
    <mergeCell ref="B350:D350"/>
    <mergeCell ref="B351:D351"/>
    <mergeCell ref="B352:D352"/>
    <mergeCell ref="B353:D353"/>
    <mergeCell ref="B354:D354"/>
    <mergeCell ref="B337:D337"/>
    <mergeCell ref="B338:D338"/>
    <mergeCell ref="B339:D339"/>
    <mergeCell ref="B340:D340"/>
    <mergeCell ref="B341:D341"/>
    <mergeCell ref="B342:D342"/>
    <mergeCell ref="B343:D343"/>
    <mergeCell ref="B344:D344"/>
    <mergeCell ref="B345:D345"/>
    <mergeCell ref="B328:D328"/>
    <mergeCell ref="B329:D329"/>
    <mergeCell ref="B330:D330"/>
    <mergeCell ref="B331:D331"/>
    <mergeCell ref="B332:D332"/>
    <mergeCell ref="B333:D333"/>
    <mergeCell ref="B334:D334"/>
    <mergeCell ref="B335:D335"/>
    <mergeCell ref="B336:D336"/>
    <mergeCell ref="B319:D319"/>
    <mergeCell ref="B320:D320"/>
    <mergeCell ref="B321:D321"/>
    <mergeCell ref="B322:D322"/>
    <mergeCell ref="B323:D323"/>
    <mergeCell ref="B324:D324"/>
    <mergeCell ref="B325:D325"/>
    <mergeCell ref="B326:D326"/>
    <mergeCell ref="B327:D327"/>
    <mergeCell ref="B310:D310"/>
    <mergeCell ref="B311:D311"/>
    <mergeCell ref="B312:D312"/>
    <mergeCell ref="B313:D313"/>
    <mergeCell ref="B314:D314"/>
    <mergeCell ref="B315:D315"/>
    <mergeCell ref="B316:D316"/>
    <mergeCell ref="B317:D317"/>
    <mergeCell ref="B318:D318"/>
    <mergeCell ref="B301:D301"/>
    <mergeCell ref="B302:D302"/>
    <mergeCell ref="B303:D303"/>
    <mergeCell ref="B304:D304"/>
    <mergeCell ref="B305:D305"/>
    <mergeCell ref="B306:D306"/>
    <mergeCell ref="A307:F307"/>
    <mergeCell ref="B308:D308"/>
    <mergeCell ref="B309:D309"/>
    <mergeCell ref="B292:D292"/>
    <mergeCell ref="B293:D293"/>
    <mergeCell ref="B294:D294"/>
    <mergeCell ref="B295:D295"/>
    <mergeCell ref="B296:D296"/>
    <mergeCell ref="B297:D297"/>
    <mergeCell ref="B298:D298"/>
    <mergeCell ref="B299:D299"/>
    <mergeCell ref="B300:D300"/>
    <mergeCell ref="B283:D283"/>
    <mergeCell ref="B284:D284"/>
    <mergeCell ref="B285:D285"/>
    <mergeCell ref="B286:D286"/>
    <mergeCell ref="B287:D287"/>
    <mergeCell ref="B288:D288"/>
    <mergeCell ref="B289:D289"/>
    <mergeCell ref="B290:D290"/>
    <mergeCell ref="B291:D291"/>
    <mergeCell ref="B274:D274"/>
    <mergeCell ref="B275:D275"/>
    <mergeCell ref="B276:D276"/>
    <mergeCell ref="B277:D277"/>
    <mergeCell ref="B278:D278"/>
    <mergeCell ref="B279:D279"/>
    <mergeCell ref="B280:D280"/>
    <mergeCell ref="B281:D281"/>
    <mergeCell ref="B282:D282"/>
    <mergeCell ref="B265:D265"/>
    <mergeCell ref="B266:D266"/>
    <mergeCell ref="B267:D267"/>
    <mergeCell ref="B268:D268"/>
    <mergeCell ref="B269:D269"/>
    <mergeCell ref="B270:D270"/>
    <mergeCell ref="B271:D271"/>
    <mergeCell ref="B272:D272"/>
    <mergeCell ref="B273:D273"/>
    <mergeCell ref="B256:D256"/>
    <mergeCell ref="B257:D257"/>
    <mergeCell ref="B258:D258"/>
    <mergeCell ref="B259:D259"/>
    <mergeCell ref="B260:D260"/>
    <mergeCell ref="B261:D261"/>
    <mergeCell ref="B262:D262"/>
    <mergeCell ref="B263:D263"/>
    <mergeCell ref="B264:D264"/>
    <mergeCell ref="B247:D247"/>
    <mergeCell ref="B248:D248"/>
    <mergeCell ref="B249:D249"/>
    <mergeCell ref="B250:D250"/>
    <mergeCell ref="A251:F251"/>
    <mergeCell ref="B252:D252"/>
    <mergeCell ref="B253:D253"/>
    <mergeCell ref="B254:D254"/>
    <mergeCell ref="B255:D255"/>
    <mergeCell ref="B238:D238"/>
    <mergeCell ref="B239:D239"/>
    <mergeCell ref="B240:D240"/>
    <mergeCell ref="B241:D241"/>
    <mergeCell ref="B242:D242"/>
    <mergeCell ref="B243:D243"/>
    <mergeCell ref="B244:D244"/>
    <mergeCell ref="B245:D245"/>
    <mergeCell ref="B246:D246"/>
    <mergeCell ref="B229:D229"/>
    <mergeCell ref="B230:D230"/>
    <mergeCell ref="A231:F231"/>
    <mergeCell ref="B232:D232"/>
    <mergeCell ref="B233:D233"/>
    <mergeCell ref="B234:D234"/>
    <mergeCell ref="B235:D235"/>
    <mergeCell ref="B236:D236"/>
    <mergeCell ref="B237:D237"/>
    <mergeCell ref="B220:D220"/>
    <mergeCell ref="B221:D221"/>
    <mergeCell ref="B222:D222"/>
    <mergeCell ref="B223:D223"/>
    <mergeCell ref="B224:D224"/>
    <mergeCell ref="B225:D225"/>
    <mergeCell ref="B226:D226"/>
    <mergeCell ref="B227:D227"/>
    <mergeCell ref="B228:D228"/>
    <mergeCell ref="B211:D211"/>
    <mergeCell ref="B212:D212"/>
    <mergeCell ref="B213:D213"/>
    <mergeCell ref="B214:D214"/>
    <mergeCell ref="B215:D215"/>
    <mergeCell ref="B216:D216"/>
    <mergeCell ref="B217:D217"/>
    <mergeCell ref="B218:D218"/>
    <mergeCell ref="B219:D219"/>
    <mergeCell ref="B202:D202"/>
    <mergeCell ref="B203:D203"/>
    <mergeCell ref="B204:D204"/>
    <mergeCell ref="B205:D205"/>
    <mergeCell ref="B206:D206"/>
    <mergeCell ref="B207:D207"/>
    <mergeCell ref="B208:D208"/>
    <mergeCell ref="B209:D209"/>
    <mergeCell ref="B210:D210"/>
    <mergeCell ref="B193:D193"/>
    <mergeCell ref="B194:D194"/>
    <mergeCell ref="B195:D195"/>
    <mergeCell ref="B196:D196"/>
    <mergeCell ref="B197:D197"/>
    <mergeCell ref="B198:D198"/>
    <mergeCell ref="B199:D199"/>
    <mergeCell ref="B200:D200"/>
    <mergeCell ref="B201:D201"/>
    <mergeCell ref="B184:D184"/>
    <mergeCell ref="B185:D185"/>
    <mergeCell ref="B186:D186"/>
    <mergeCell ref="B187:D187"/>
    <mergeCell ref="B188:D188"/>
    <mergeCell ref="B189:D189"/>
    <mergeCell ref="B190:D190"/>
    <mergeCell ref="B191:D191"/>
    <mergeCell ref="B192:D192"/>
    <mergeCell ref="B180:D180"/>
    <mergeCell ref="B181:D181"/>
    <mergeCell ref="B182:D182"/>
    <mergeCell ref="B183:D183"/>
    <mergeCell ref="B165:D165"/>
    <mergeCell ref="B166:D166"/>
    <mergeCell ref="B167:D167"/>
    <mergeCell ref="B168:D168"/>
    <mergeCell ref="B169:D169"/>
    <mergeCell ref="B170:D170"/>
    <mergeCell ref="B171:D171"/>
    <mergeCell ref="B172:D172"/>
    <mergeCell ref="B173:D173"/>
    <mergeCell ref="B174:D174"/>
    <mergeCell ref="B175:D175"/>
    <mergeCell ref="B176:D176"/>
    <mergeCell ref="B177:D177"/>
    <mergeCell ref="B178:D178"/>
    <mergeCell ref="B179:D179"/>
    <mergeCell ref="B162:D162"/>
    <mergeCell ref="B163:D163"/>
    <mergeCell ref="A164:F164"/>
    <mergeCell ref="B153:D153"/>
    <mergeCell ref="B154:D154"/>
    <mergeCell ref="B155:D155"/>
    <mergeCell ref="B156:D156"/>
    <mergeCell ref="B157:D157"/>
    <mergeCell ref="B158:D158"/>
    <mergeCell ref="B159:D159"/>
    <mergeCell ref="B160:D160"/>
    <mergeCell ref="B161:D161"/>
    <mergeCell ref="B144:D144"/>
    <mergeCell ref="B145:D145"/>
    <mergeCell ref="B146:D146"/>
    <mergeCell ref="B147:D147"/>
    <mergeCell ref="B148:D148"/>
    <mergeCell ref="B149:D149"/>
    <mergeCell ref="B150:D150"/>
    <mergeCell ref="B151:D151"/>
    <mergeCell ref="B152:D152"/>
    <mergeCell ref="B135:D135"/>
    <mergeCell ref="B136:D136"/>
    <mergeCell ref="B137:D137"/>
    <mergeCell ref="B138:D138"/>
    <mergeCell ref="B139:D139"/>
    <mergeCell ref="B140:D140"/>
    <mergeCell ref="B141:D141"/>
    <mergeCell ref="B142:D142"/>
    <mergeCell ref="B143:D143"/>
    <mergeCell ref="B126:D126"/>
    <mergeCell ref="B127:D127"/>
    <mergeCell ref="B128:D128"/>
    <mergeCell ref="B129:D129"/>
    <mergeCell ref="B130:D130"/>
    <mergeCell ref="B131:D131"/>
    <mergeCell ref="B132:D132"/>
    <mergeCell ref="B133:D133"/>
    <mergeCell ref="B134:D134"/>
    <mergeCell ref="B118:D118"/>
    <mergeCell ref="B119:D119"/>
    <mergeCell ref="B120:D120"/>
    <mergeCell ref="B121:D121"/>
    <mergeCell ref="B122:D122"/>
    <mergeCell ref="B123:D123"/>
    <mergeCell ref="B124:D124"/>
    <mergeCell ref="B125:D125"/>
    <mergeCell ref="B110:D110"/>
    <mergeCell ref="B111:D111"/>
    <mergeCell ref="B112:D112"/>
    <mergeCell ref="B113:D113"/>
    <mergeCell ref="B114:D114"/>
    <mergeCell ref="B115:D115"/>
    <mergeCell ref="B116:D116"/>
    <mergeCell ref="B117:D117"/>
    <mergeCell ref="A105:F105"/>
    <mergeCell ref="B106:D106"/>
    <mergeCell ref="B107:D107"/>
    <mergeCell ref="B108:D108"/>
    <mergeCell ref="B109:D109"/>
    <mergeCell ref="B104:D104"/>
    <mergeCell ref="B103:D103"/>
    <mergeCell ref="B102:D102"/>
    <mergeCell ref="B101:D101"/>
    <mergeCell ref="B96:D96"/>
    <mergeCell ref="B97:D97"/>
    <mergeCell ref="B98:D98"/>
    <mergeCell ref="B99:D99"/>
    <mergeCell ref="B100:D100"/>
    <mergeCell ref="B95:D95"/>
    <mergeCell ref="B90:D90"/>
    <mergeCell ref="B91:D91"/>
    <mergeCell ref="B92:D92"/>
    <mergeCell ref="B93:D93"/>
    <mergeCell ref="B94:D94"/>
    <mergeCell ref="B89:D89"/>
    <mergeCell ref="A81:F81"/>
    <mergeCell ref="B82:D82"/>
    <mergeCell ref="B83:D83"/>
    <mergeCell ref="B84:D84"/>
    <mergeCell ref="B85:D85"/>
    <mergeCell ref="B86:D86"/>
    <mergeCell ref="B87:D87"/>
    <mergeCell ref="B88:D88"/>
    <mergeCell ref="B73:D73"/>
    <mergeCell ref="B71:D71"/>
    <mergeCell ref="B72:D72"/>
    <mergeCell ref="B70:D70"/>
    <mergeCell ref="B68:D68"/>
    <mergeCell ref="B69:D69"/>
    <mergeCell ref="B66:D66"/>
    <mergeCell ref="B67:D67"/>
    <mergeCell ref="B80:D80"/>
    <mergeCell ref="B79:D79"/>
    <mergeCell ref="B78:D78"/>
    <mergeCell ref="B77:D77"/>
    <mergeCell ref="B76:D76"/>
    <mergeCell ref="B75:D75"/>
    <mergeCell ref="B74:D74"/>
    <mergeCell ref="B65:D65"/>
    <mergeCell ref="B64:D64"/>
    <mergeCell ref="B63:D63"/>
    <mergeCell ref="B62:D62"/>
    <mergeCell ref="B61:D61"/>
    <mergeCell ref="B60:D60"/>
    <mergeCell ref="B59:D59"/>
    <mergeCell ref="B58:D58"/>
    <mergeCell ref="B57:D57"/>
    <mergeCell ref="B56:D56"/>
    <mergeCell ref="B54:D54"/>
    <mergeCell ref="B55:D55"/>
    <mergeCell ref="B53:D53"/>
    <mergeCell ref="B52:D52"/>
    <mergeCell ref="B50:D50"/>
    <mergeCell ref="B51:D51"/>
    <mergeCell ref="B42:D42"/>
    <mergeCell ref="B41:D41"/>
    <mergeCell ref="B40:D40"/>
    <mergeCell ref="B48:D48"/>
    <mergeCell ref="B49:D49"/>
    <mergeCell ref="B47:D47"/>
    <mergeCell ref="B45:D45"/>
    <mergeCell ref="B46:D46"/>
    <mergeCell ref="B43:D43"/>
    <mergeCell ref="B44:D44"/>
    <mergeCell ref="B20:D20"/>
    <mergeCell ref="B19:D19"/>
    <mergeCell ref="A6:F6"/>
    <mergeCell ref="B18:D18"/>
    <mergeCell ref="B17:D17"/>
    <mergeCell ref="B15:D15"/>
    <mergeCell ref="A12:A14"/>
    <mergeCell ref="B12:D14"/>
    <mergeCell ref="E12:E14"/>
    <mergeCell ref="A16:F16"/>
    <mergeCell ref="F12:F14"/>
    <mergeCell ref="B39:D39"/>
    <mergeCell ref="B38:D38"/>
    <mergeCell ref="B33:D33"/>
    <mergeCell ref="B37:D37"/>
    <mergeCell ref="B36:D36"/>
    <mergeCell ref="B35:D35"/>
    <mergeCell ref="B34:D34"/>
    <mergeCell ref="B28:D28"/>
    <mergeCell ref="B27:D27"/>
    <mergeCell ref="B26:D26"/>
    <mergeCell ref="B32:D32"/>
    <mergeCell ref="B31:D31"/>
    <mergeCell ref="B30:D30"/>
    <mergeCell ref="B29:D29"/>
    <mergeCell ref="B25:D25"/>
    <mergeCell ref="B24:D24"/>
    <mergeCell ref="B23:D23"/>
    <mergeCell ref="B22:D22"/>
    <mergeCell ref="B21:D21"/>
  </mergeCells>
  <printOptions horizontalCentered="1"/>
  <pageMargins left="0.39370077848434498" right="0.23622047901153601" top="0.35433071851730302" bottom="0.31496062874794001" header="0.118110239505768" footer="0.118110239505768"/>
  <pageSetup paperSize="9" scale="69" fitToHeight="0" orientation="portrait" r:id="rId1"/>
  <headerFooter>
    <oddFooter>&amp;RСтраница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23"/>
  <sheetViews>
    <sheetView tabSelected="1" view="pageBreakPreview" zoomScale="80" zoomScaleNormal="100" zoomScaleSheetLayoutView="80" workbookViewId="0">
      <selection activeCell="AH15" sqref="AH15"/>
    </sheetView>
  </sheetViews>
  <sheetFormatPr defaultColWidth="9.140625" defaultRowHeight="10.5" customHeight="1" x14ac:dyDescent="0.2"/>
  <cols>
    <col min="1" max="1" width="9.140625" style="2"/>
    <col min="2" max="2" width="8.85546875" style="1" customWidth="1"/>
    <col min="3" max="4" width="10.42578125" style="2" customWidth="1"/>
    <col min="5" max="5" width="61" style="2" customWidth="1"/>
    <col min="6" max="6" width="8.5703125" style="2" customWidth="1"/>
    <col min="7" max="7" width="13.85546875" style="2" customWidth="1"/>
    <col min="8" max="8" width="11" style="2" hidden="1" customWidth="1"/>
    <col min="9" max="9" width="69.28515625" style="3" hidden="1" customWidth="1"/>
    <col min="10" max="14" width="141" style="3" hidden="1" customWidth="1"/>
    <col min="15" max="15" width="34.140625" style="3" hidden="1" customWidth="1"/>
    <col min="16" max="16" width="112" style="3" hidden="1" customWidth="1"/>
    <col min="17" max="21" width="34.140625" style="3" hidden="1" customWidth="1"/>
    <col min="22" max="22" width="112" style="3" hidden="1" customWidth="1"/>
    <col min="23" max="25" width="84.42578125" style="3" hidden="1" customWidth="1"/>
    <col min="26" max="26" width="112" style="3" hidden="1" customWidth="1"/>
    <col min="27" max="29" width="84.42578125" style="3" hidden="1" customWidth="1"/>
    <col min="30" max="30" width="15.28515625" style="2" customWidth="1"/>
    <col min="31" max="31" width="22.140625" style="2" customWidth="1"/>
    <col min="32" max="16384" width="9.140625" style="2"/>
  </cols>
  <sheetData>
    <row r="1" spans="2:31" s="4" customFormat="1" ht="9.75" customHeight="1" x14ac:dyDescent="0.25">
      <c r="B1" s="5"/>
      <c r="C1" s="5"/>
      <c r="D1" s="6"/>
      <c r="E1" s="6"/>
      <c r="F1" s="6"/>
      <c r="G1" s="6"/>
    </row>
    <row r="2" spans="2:31" s="4" customFormat="1" ht="18.75" x14ac:dyDescent="0.3">
      <c r="B2" s="7"/>
      <c r="C2" s="5"/>
      <c r="D2" s="5"/>
      <c r="E2" s="7"/>
      <c r="F2" s="5"/>
      <c r="G2" s="86"/>
      <c r="H2" s="87"/>
      <c r="I2" s="86"/>
      <c r="J2" s="86" t="s">
        <v>1988</v>
      </c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 t="s">
        <v>1991</v>
      </c>
    </row>
    <row r="3" spans="2:31" s="4" customFormat="1" ht="18" customHeight="1" x14ac:dyDescent="0.3">
      <c r="B3" s="5"/>
      <c r="C3" s="9"/>
      <c r="D3" s="10"/>
      <c r="E3" s="5"/>
      <c r="F3" s="9"/>
      <c r="G3" s="121" t="s">
        <v>1993</v>
      </c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</row>
    <row r="4" spans="2:31" s="4" customFormat="1" ht="16.5" customHeight="1" x14ac:dyDescent="0.3">
      <c r="B4" s="7"/>
      <c r="C4" s="12"/>
      <c r="D4" s="13"/>
      <c r="E4" s="7"/>
      <c r="F4" s="12"/>
      <c r="G4" s="87"/>
      <c r="H4" s="121" t="s">
        <v>1989</v>
      </c>
      <c r="I4" s="122"/>
      <c r="J4" s="122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 t="s">
        <v>1989</v>
      </c>
    </row>
    <row r="5" spans="2:31" s="4" customFormat="1" ht="12.75" customHeight="1" x14ac:dyDescent="0.25">
      <c r="B5" s="5"/>
      <c r="C5" s="12"/>
      <c r="D5" s="13"/>
      <c r="E5" s="5"/>
      <c r="F5" s="12"/>
      <c r="G5" s="13"/>
      <c r="H5" s="11"/>
    </row>
    <row r="6" spans="2:31" s="4" customFormat="1" ht="26.25" customHeight="1" x14ac:dyDescent="0.25">
      <c r="B6" s="117" t="s">
        <v>1990</v>
      </c>
      <c r="C6" s="117"/>
      <c r="D6" s="117"/>
      <c r="E6" s="117"/>
      <c r="F6" s="117"/>
      <c r="G6" s="117"/>
      <c r="H6" s="118"/>
      <c r="I6" s="118"/>
      <c r="J6" s="118"/>
      <c r="K6" s="118"/>
      <c r="L6" s="118"/>
      <c r="M6" s="118"/>
      <c r="N6" s="118"/>
      <c r="O6" s="118"/>
      <c r="P6" s="118"/>
      <c r="Q6" s="118"/>
      <c r="R6" s="118"/>
      <c r="S6" s="118"/>
      <c r="T6" s="118"/>
      <c r="U6" s="118"/>
      <c r="V6" s="118"/>
      <c r="W6" s="118"/>
      <c r="X6" s="118"/>
      <c r="Y6" s="118"/>
      <c r="Z6" s="118"/>
      <c r="AA6" s="118"/>
      <c r="AB6" s="118"/>
      <c r="AC6" s="118"/>
      <c r="AD6" s="118"/>
      <c r="AE6" s="118"/>
    </row>
    <row r="7" spans="2:31" s="4" customFormat="1" ht="12.75" customHeight="1" x14ac:dyDescent="0.25">
      <c r="B7" s="5"/>
      <c r="C7" s="12"/>
      <c r="D7" s="13"/>
      <c r="E7" s="11"/>
      <c r="G7" s="9"/>
    </row>
    <row r="8" spans="2:31" s="4" customFormat="1" ht="9.75" customHeight="1" x14ac:dyDescent="0.25">
      <c r="B8" s="15"/>
    </row>
    <row r="9" spans="2:31" s="4" customFormat="1" ht="36" customHeight="1" x14ac:dyDescent="0.25">
      <c r="B9" s="92" t="s">
        <v>0</v>
      </c>
      <c r="C9" s="93" t="s">
        <v>1</v>
      </c>
      <c r="D9" s="93"/>
      <c r="E9" s="93"/>
      <c r="F9" s="93" t="s">
        <v>2</v>
      </c>
      <c r="G9" s="93" t="s">
        <v>1981</v>
      </c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119" t="s">
        <v>1979</v>
      </c>
      <c r="AE9" s="80" t="s">
        <v>1982</v>
      </c>
    </row>
    <row r="10" spans="2:31" s="4" customFormat="1" ht="36.75" customHeight="1" x14ac:dyDescent="0.25">
      <c r="B10" s="92"/>
      <c r="C10" s="93"/>
      <c r="D10" s="93"/>
      <c r="E10" s="93"/>
      <c r="F10" s="93"/>
      <c r="G10" s="9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119"/>
      <c r="AE10" s="115" t="s">
        <v>1980</v>
      </c>
    </row>
    <row r="11" spans="2:31" s="4" customFormat="1" ht="15" x14ac:dyDescent="0.25">
      <c r="B11" s="92"/>
      <c r="C11" s="93"/>
      <c r="D11" s="93"/>
      <c r="E11" s="93"/>
      <c r="F11" s="93"/>
      <c r="G11" s="9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119"/>
      <c r="AE11" s="116"/>
    </row>
    <row r="12" spans="2:31" s="4" customFormat="1" ht="15" x14ac:dyDescent="0.25">
      <c r="B12" s="16">
        <v>1</v>
      </c>
      <c r="C12" s="91">
        <v>2</v>
      </c>
      <c r="D12" s="91"/>
      <c r="E12" s="91"/>
      <c r="F12" s="72">
        <v>3</v>
      </c>
      <c r="G12" s="72">
        <v>4</v>
      </c>
      <c r="H12" s="74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5">
        <v>5</v>
      </c>
      <c r="AE12" s="75">
        <v>6</v>
      </c>
    </row>
    <row r="13" spans="2:31" s="4" customFormat="1" ht="15" x14ac:dyDescent="0.25">
      <c r="B13" s="120" t="s">
        <v>1994</v>
      </c>
      <c r="C13" s="94"/>
      <c r="D13" s="94"/>
      <c r="E13" s="94"/>
      <c r="F13" s="94"/>
      <c r="G13" s="94"/>
      <c r="H13" s="94"/>
      <c r="I13" s="94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</row>
    <row r="14" spans="2:31" s="4" customFormat="1" ht="22.5" customHeight="1" x14ac:dyDescent="0.25">
      <c r="B14" s="44" t="s">
        <v>133</v>
      </c>
      <c r="C14" s="89"/>
      <c r="D14" s="89"/>
      <c r="E14" s="89"/>
      <c r="F14" s="44"/>
      <c r="G14" s="79"/>
      <c r="H14" s="73"/>
      <c r="I14" s="73"/>
      <c r="J14" s="73"/>
      <c r="K14" s="73"/>
      <c r="L14" s="73"/>
      <c r="M14" s="76"/>
      <c r="N14" s="77"/>
      <c r="O14" s="77"/>
      <c r="P14" s="73"/>
      <c r="Q14" s="73"/>
      <c r="R14" s="78"/>
      <c r="S14" s="73"/>
      <c r="T14" s="73"/>
      <c r="U14" s="77"/>
      <c r="V14" s="73"/>
      <c r="W14" s="73"/>
      <c r="X14" s="73"/>
      <c r="Y14" s="73"/>
      <c r="Z14" s="73"/>
      <c r="AA14" s="73"/>
      <c r="AB14" s="73"/>
      <c r="AC14" s="73"/>
      <c r="AD14" s="79"/>
      <c r="AE14" s="79"/>
    </row>
    <row r="17" spans="2:31" ht="10.5" customHeight="1" x14ac:dyDescent="0.2">
      <c r="B17" s="123" t="s">
        <v>1983</v>
      </c>
      <c r="C17" s="124"/>
      <c r="D17" s="124"/>
      <c r="E17" s="124"/>
      <c r="F17" s="124"/>
      <c r="G17" s="124"/>
      <c r="AE17" s="85"/>
    </row>
    <row r="18" spans="2:31" ht="16.5" customHeight="1" x14ac:dyDescent="0.2">
      <c r="C18" s="81" t="s">
        <v>1984</v>
      </c>
      <c r="E18" s="82"/>
      <c r="G18" s="129" t="s">
        <v>1992</v>
      </c>
      <c r="H18" s="130"/>
      <c r="I18" s="130"/>
      <c r="J18" s="130"/>
      <c r="K18" s="130"/>
      <c r="L18" s="130"/>
      <c r="M18" s="130"/>
      <c r="N18" s="130"/>
      <c r="O18" s="130"/>
      <c r="P18" s="130"/>
      <c r="Q18" s="130"/>
      <c r="R18" s="130"/>
      <c r="S18" s="130"/>
      <c r="T18" s="130"/>
      <c r="U18" s="130"/>
      <c r="V18" s="130"/>
      <c r="W18" s="130"/>
      <c r="X18" s="130"/>
      <c r="Y18" s="130"/>
      <c r="Z18" s="130"/>
      <c r="AA18" s="130"/>
      <c r="AB18" s="130"/>
      <c r="AC18" s="130"/>
      <c r="AD18" s="130"/>
      <c r="AE18" s="130"/>
    </row>
    <row r="19" spans="2:31" ht="17.25" customHeight="1" x14ac:dyDescent="0.25">
      <c r="B19" s="125" t="s">
        <v>1985</v>
      </c>
      <c r="C19" s="126"/>
      <c r="E19" s="83"/>
      <c r="G19" s="127" t="s">
        <v>1995</v>
      </c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</row>
    <row r="20" spans="2:31" ht="16.5" customHeight="1" x14ac:dyDescent="0.25">
      <c r="B20" s="125" t="s">
        <v>1986</v>
      </c>
      <c r="C20" s="126"/>
      <c r="D20" s="126"/>
      <c r="E20" s="84"/>
      <c r="G20" s="125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6"/>
      <c r="AD20" s="126"/>
      <c r="AE20" s="126"/>
    </row>
    <row r="21" spans="2:31" ht="10.5" customHeight="1" x14ac:dyDescent="0.2">
      <c r="AE21" s="85"/>
    </row>
    <row r="22" spans="2:31" ht="10.5" customHeight="1" x14ac:dyDescent="0.2">
      <c r="AE22" s="85"/>
    </row>
    <row r="23" spans="2:31" ht="17.25" customHeight="1" x14ac:dyDescent="0.25">
      <c r="B23" s="125" t="s">
        <v>1987</v>
      </c>
      <c r="C23" s="126"/>
      <c r="D23" s="126"/>
      <c r="E23" s="85"/>
      <c r="G23" s="131" t="s">
        <v>1996</v>
      </c>
      <c r="H23" s="132"/>
      <c r="I23" s="132"/>
      <c r="J23" s="132"/>
      <c r="K23" s="132"/>
      <c r="L23" s="132"/>
      <c r="M23" s="132"/>
      <c r="N23" s="132"/>
      <c r="O23" s="132"/>
      <c r="P23" s="132"/>
      <c r="Q23" s="132"/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</row>
  </sheetData>
  <mergeCells count="20">
    <mergeCell ref="G3:AE3"/>
    <mergeCell ref="B17:G17"/>
    <mergeCell ref="B19:C19"/>
    <mergeCell ref="B20:D20"/>
    <mergeCell ref="B23:D23"/>
    <mergeCell ref="G19:AE19"/>
    <mergeCell ref="G20:AE20"/>
    <mergeCell ref="G18:AE18"/>
    <mergeCell ref="G23:AE23"/>
    <mergeCell ref="H4:J4"/>
    <mergeCell ref="B9:B11"/>
    <mergeCell ref="C9:E11"/>
    <mergeCell ref="F9:F11"/>
    <mergeCell ref="G9:G11"/>
    <mergeCell ref="C14:E14"/>
    <mergeCell ref="C12:E12"/>
    <mergeCell ref="B6:AE6"/>
    <mergeCell ref="AD9:AD11"/>
    <mergeCell ref="B13:AE13"/>
    <mergeCell ref="AE10:AE11"/>
  </mergeCells>
  <printOptions horizontalCentered="1"/>
  <pageMargins left="0.78740157480314965" right="0.43307086614173229" top="0.35433070866141736" bottom="0.31496062992125984" header="0.11811023622047245" footer="0.11811023622047245"/>
  <pageSetup paperSize="9" scale="56" fitToHeight="0" orientation="portrait" r:id="rId1"/>
  <headerFooter>
    <oddFooter>&amp;RСтраница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23"/>
  <sheetViews>
    <sheetView workbookViewId="0">
      <selection activeCell="A20" sqref="A20:XFD25"/>
    </sheetView>
  </sheetViews>
  <sheetFormatPr defaultRowHeight="15" x14ac:dyDescent="0.25"/>
  <cols>
    <col min="4" max="4" width="30.7109375" customWidth="1"/>
    <col min="6" max="6" width="20.42578125" customWidth="1"/>
  </cols>
  <sheetData>
    <row r="3" spans="1:6" x14ac:dyDescent="0.25">
      <c r="A3" s="134" t="s">
        <v>164</v>
      </c>
      <c r="B3" s="135"/>
      <c r="C3" s="135"/>
      <c r="D3" s="135"/>
      <c r="E3" s="135"/>
      <c r="F3" s="136"/>
    </row>
    <row r="4" spans="1:6" x14ac:dyDescent="0.25">
      <c r="A4" s="70" t="s">
        <v>187</v>
      </c>
      <c r="B4" s="133" t="s">
        <v>165</v>
      </c>
      <c r="C4" s="133"/>
      <c r="D4" s="133"/>
      <c r="E4" s="70" t="s">
        <v>30</v>
      </c>
      <c r="F4" s="71">
        <f>101.902+86.582+277.362+9.914+71.218+97.846+106.658+15.718+13.018+156.946+35.352+30.534+17.942+81.188+49.678+165.846+11.054+41.14+32.234</f>
        <v>1402.1320000000003</v>
      </c>
    </row>
    <row r="5" spans="1:6" x14ac:dyDescent="0.25">
      <c r="A5" s="70" t="s">
        <v>71</v>
      </c>
      <c r="B5" s="133" t="s">
        <v>166</v>
      </c>
      <c r="C5" s="133"/>
      <c r="D5" s="133"/>
      <c r="E5" s="70" t="s">
        <v>34</v>
      </c>
      <c r="F5" s="71">
        <f>320.9913+873.6903+31.2291+224.3367+9.7965+308.2149+335.9727+49.5117+41.0067+96.1821+56.5173+255.7422+156.4857+522.4149+34.8201+101.5371</f>
        <v>3418.4492999999998</v>
      </c>
    </row>
    <row r="6" spans="1:6" x14ac:dyDescent="0.25">
      <c r="A6" s="70" t="s">
        <v>188</v>
      </c>
      <c r="B6" s="133" t="s">
        <v>167</v>
      </c>
      <c r="C6" s="133"/>
      <c r="D6" s="133"/>
      <c r="E6" s="70" t="s">
        <v>12</v>
      </c>
      <c r="F6" s="71">
        <f>14.6964+272.1387+17.2605+255.5886</f>
        <v>559.68419999999992</v>
      </c>
    </row>
    <row r="7" spans="1:6" x14ac:dyDescent="0.25">
      <c r="A7" s="70" t="s">
        <v>189</v>
      </c>
      <c r="B7" s="133" t="s">
        <v>168</v>
      </c>
      <c r="C7" s="133"/>
      <c r="D7" s="133"/>
      <c r="E7" s="70" t="s">
        <v>5</v>
      </c>
      <c r="F7" s="71">
        <f>0.83412+0.154457+0.145064</f>
        <v>1.1336410000000001</v>
      </c>
    </row>
    <row r="8" spans="1:6" x14ac:dyDescent="0.25">
      <c r="A8" s="70" t="s">
        <v>73</v>
      </c>
      <c r="B8" s="133" t="s">
        <v>169</v>
      </c>
      <c r="C8" s="133"/>
      <c r="D8" s="133"/>
      <c r="E8" s="70" t="s">
        <v>12</v>
      </c>
      <c r="F8" s="71">
        <f>432.91+216.91+112.62</f>
        <v>762.44</v>
      </c>
    </row>
    <row r="9" spans="1:6" x14ac:dyDescent="0.25">
      <c r="A9" s="70" t="s">
        <v>75</v>
      </c>
      <c r="B9" s="133" t="s">
        <v>170</v>
      </c>
      <c r="C9" s="133"/>
      <c r="D9" s="133"/>
      <c r="E9" s="70" t="s">
        <v>5</v>
      </c>
      <c r="F9" s="71">
        <f>1.623413+2.942738+0.66285+0.771375</f>
        <v>6.0003759999999993</v>
      </c>
    </row>
    <row r="10" spans="1:6" x14ac:dyDescent="0.25">
      <c r="A10" s="70" t="s">
        <v>190</v>
      </c>
      <c r="B10" s="133" t="s">
        <v>171</v>
      </c>
      <c r="C10" s="133"/>
      <c r="D10" s="133"/>
      <c r="E10" s="70" t="s">
        <v>5</v>
      </c>
      <c r="F10" s="71">
        <f>0.216455+0.392365+0.10285</f>
        <v>0.71167000000000002</v>
      </c>
    </row>
    <row r="11" spans="1:6" x14ac:dyDescent="0.25">
      <c r="A11" s="70" t="s">
        <v>80</v>
      </c>
      <c r="B11" s="133" t="s">
        <v>172</v>
      </c>
      <c r="C11" s="133"/>
      <c r="D11" s="133"/>
      <c r="E11" s="70" t="s">
        <v>173</v>
      </c>
      <c r="F11" s="71">
        <f>75.2+20.9</f>
        <v>96.1</v>
      </c>
    </row>
    <row r="12" spans="1:6" x14ac:dyDescent="0.25">
      <c r="A12" s="70" t="s">
        <v>191</v>
      </c>
      <c r="B12" s="133" t="s">
        <v>174</v>
      </c>
      <c r="C12" s="133"/>
      <c r="D12" s="133"/>
      <c r="E12" s="70" t="s">
        <v>175</v>
      </c>
      <c r="F12" s="71">
        <f>5.2+0.31</f>
        <v>5.51</v>
      </c>
    </row>
    <row r="13" spans="1:6" x14ac:dyDescent="0.25">
      <c r="A13" s="70" t="s">
        <v>192</v>
      </c>
      <c r="B13" s="133" t="s">
        <v>176</v>
      </c>
      <c r="C13" s="133"/>
      <c r="D13" s="133"/>
      <c r="E13" s="70" t="s">
        <v>12</v>
      </c>
      <c r="F13" s="71">
        <f>50.666+3.201</f>
        <v>53.866999999999997</v>
      </c>
    </row>
    <row r="14" spans="1:6" x14ac:dyDescent="0.25">
      <c r="A14" s="70" t="s">
        <v>193</v>
      </c>
      <c r="B14" s="133" t="s">
        <v>177</v>
      </c>
      <c r="C14" s="133"/>
      <c r="D14" s="133"/>
      <c r="E14" s="70" t="s">
        <v>173</v>
      </c>
      <c r="F14" s="71">
        <f>52+3.1</f>
        <v>55.1</v>
      </c>
    </row>
    <row r="15" spans="1:6" x14ac:dyDescent="0.25">
      <c r="A15" s="70" t="s">
        <v>195</v>
      </c>
      <c r="B15" s="133" t="s">
        <v>178</v>
      </c>
      <c r="C15" s="133"/>
      <c r="D15" s="133"/>
      <c r="E15" s="70" t="s">
        <v>12</v>
      </c>
      <c r="F15" s="71">
        <f>88.9714+41.3133</f>
        <v>130.28469999999999</v>
      </c>
    </row>
    <row r="16" spans="1:6" x14ac:dyDescent="0.25">
      <c r="A16" s="70" t="s">
        <v>87</v>
      </c>
      <c r="B16" s="133" t="s">
        <v>179</v>
      </c>
      <c r="C16" s="133"/>
      <c r="D16" s="133"/>
      <c r="E16" s="70" t="s">
        <v>12</v>
      </c>
      <c r="F16" s="71">
        <v>6.4370000000000003</v>
      </c>
    </row>
    <row r="17" spans="1:6" x14ac:dyDescent="0.25">
      <c r="A17" s="70" t="s">
        <v>196</v>
      </c>
      <c r="B17" s="133" t="s">
        <v>180</v>
      </c>
      <c r="C17" s="133"/>
      <c r="D17" s="133"/>
      <c r="E17" s="70" t="s">
        <v>12</v>
      </c>
      <c r="F17" s="71">
        <v>356.34</v>
      </c>
    </row>
    <row r="18" spans="1:6" x14ac:dyDescent="0.25">
      <c r="A18" s="70" t="s">
        <v>90</v>
      </c>
      <c r="B18" s="133" t="s">
        <v>181</v>
      </c>
      <c r="C18" s="133"/>
      <c r="D18" s="133"/>
      <c r="E18" s="70" t="s">
        <v>12</v>
      </c>
      <c r="F18" s="71">
        <f>178.94+65.41</f>
        <v>244.35</v>
      </c>
    </row>
    <row r="19" spans="1:6" x14ac:dyDescent="0.25">
      <c r="A19" s="70" t="s">
        <v>197</v>
      </c>
      <c r="B19" s="133" t="s">
        <v>182</v>
      </c>
      <c r="C19" s="133"/>
      <c r="D19" s="133"/>
      <c r="E19" s="70" t="s">
        <v>12</v>
      </c>
      <c r="F19" s="71">
        <v>32.54</v>
      </c>
    </row>
    <row r="20" spans="1:6" x14ac:dyDescent="0.25">
      <c r="A20" s="70" t="s">
        <v>198</v>
      </c>
      <c r="B20" s="133" t="s">
        <v>183</v>
      </c>
      <c r="C20" s="133"/>
      <c r="D20" s="133"/>
      <c r="E20" s="70" t="s">
        <v>12</v>
      </c>
      <c r="F20" s="71">
        <v>178.94</v>
      </c>
    </row>
    <row r="21" spans="1:6" x14ac:dyDescent="0.25">
      <c r="A21" s="70" t="s">
        <v>92</v>
      </c>
      <c r="B21" s="133" t="s">
        <v>184</v>
      </c>
      <c r="C21" s="133"/>
      <c r="D21" s="133"/>
      <c r="E21" s="70" t="s">
        <v>12</v>
      </c>
      <c r="F21" s="71">
        <v>182.26</v>
      </c>
    </row>
    <row r="22" spans="1:6" x14ac:dyDescent="0.25">
      <c r="A22" s="70" t="s">
        <v>199</v>
      </c>
      <c r="B22" s="133" t="s">
        <v>185</v>
      </c>
      <c r="C22" s="133"/>
      <c r="D22" s="133"/>
      <c r="E22" s="70" t="s">
        <v>17</v>
      </c>
      <c r="F22" s="71">
        <v>521</v>
      </c>
    </row>
    <row r="23" spans="1:6" x14ac:dyDescent="0.25">
      <c r="A23" s="70" t="s">
        <v>93</v>
      </c>
      <c r="B23" s="133" t="s">
        <v>186</v>
      </c>
      <c r="C23" s="133"/>
      <c r="D23" s="133"/>
      <c r="E23" s="70" t="s">
        <v>12</v>
      </c>
      <c r="F23" s="71">
        <v>27.67</v>
      </c>
    </row>
  </sheetData>
  <autoFilter ref="A4:F23">
    <filterColumn colId="1" showButton="0"/>
    <filterColumn colId="2" showButton="0"/>
  </autoFilter>
  <mergeCells count="21">
    <mergeCell ref="B11:D11"/>
    <mergeCell ref="B8:D8"/>
    <mergeCell ref="B9:D9"/>
    <mergeCell ref="B10:D10"/>
    <mergeCell ref="A3:F3"/>
    <mergeCell ref="B4:D4"/>
    <mergeCell ref="B5:D5"/>
    <mergeCell ref="B6:D6"/>
    <mergeCell ref="B7:D7"/>
    <mergeCell ref="B16:D16"/>
    <mergeCell ref="B15:D15"/>
    <mergeCell ref="B12:D12"/>
    <mergeCell ref="B13:D13"/>
    <mergeCell ref="B14:D14"/>
    <mergeCell ref="B23:D23"/>
    <mergeCell ref="B22:D22"/>
    <mergeCell ref="B21:D21"/>
    <mergeCell ref="B20:D20"/>
    <mergeCell ref="B17:D17"/>
    <mergeCell ref="B18:D18"/>
    <mergeCell ref="B19:D1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48"/>
  <sheetViews>
    <sheetView topLeftCell="A92" workbookViewId="0">
      <selection activeCell="A105" sqref="A105:F148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61" style="2" customWidth="1"/>
    <col min="5" max="5" width="8.5703125" style="2" customWidth="1"/>
    <col min="6" max="6" width="13.85546875" style="2" customWidth="1"/>
    <col min="7" max="7" width="11" style="2" hidden="1" customWidth="1"/>
    <col min="8" max="8" width="69.28515625" style="3" hidden="1" customWidth="1"/>
    <col min="9" max="13" width="141" style="3" hidden="1" customWidth="1"/>
    <col min="14" max="14" width="34.140625" style="3" hidden="1" customWidth="1"/>
    <col min="15" max="15" width="112" style="3" hidden="1" customWidth="1"/>
    <col min="16" max="20" width="34.140625" style="3" hidden="1" customWidth="1"/>
    <col min="21" max="21" width="112" style="3" hidden="1" customWidth="1"/>
    <col min="22" max="24" width="84.42578125" style="3" hidden="1" customWidth="1"/>
    <col min="25" max="25" width="112" style="3" hidden="1" customWidth="1"/>
    <col min="26" max="28" width="84.42578125" style="3" hidden="1" customWidth="1"/>
    <col min="29" max="16384" width="9.140625" style="2"/>
  </cols>
  <sheetData>
    <row r="1" spans="1:7" s="4" customFormat="1" ht="9.75" customHeight="1" x14ac:dyDescent="0.25">
      <c r="A1" s="5"/>
      <c r="B1" s="5"/>
      <c r="C1" s="6"/>
      <c r="D1" s="6"/>
      <c r="E1" s="6"/>
      <c r="F1" s="6"/>
    </row>
    <row r="2" spans="1:7" s="4" customFormat="1" ht="15" x14ac:dyDescent="0.25">
      <c r="A2" s="7"/>
      <c r="B2" s="5"/>
      <c r="C2" s="5"/>
      <c r="D2" s="1"/>
      <c r="E2" s="8"/>
      <c r="F2" s="8"/>
    </row>
    <row r="3" spans="1:7" s="4" customFormat="1" ht="9.75" customHeight="1" x14ac:dyDescent="0.25">
      <c r="A3" s="5"/>
      <c r="B3" s="9"/>
      <c r="C3" s="10"/>
      <c r="D3" s="10"/>
      <c r="E3" s="10"/>
      <c r="F3" s="10"/>
    </row>
    <row r="4" spans="1:7" s="4" customFormat="1" ht="12.75" customHeight="1" x14ac:dyDescent="0.25">
      <c r="A4" s="7"/>
      <c r="B4" s="12"/>
      <c r="C4" s="13"/>
      <c r="D4" s="11"/>
      <c r="F4" s="9"/>
    </row>
    <row r="5" spans="1:7" s="4" customFormat="1" ht="12.75" customHeight="1" x14ac:dyDescent="0.25">
      <c r="A5" s="5"/>
      <c r="B5" s="12"/>
      <c r="C5" s="13"/>
      <c r="D5" s="11"/>
    </row>
    <row r="6" spans="1:7" s="4" customFormat="1" ht="26.25" customHeight="1" x14ac:dyDescent="0.25">
      <c r="A6" s="90" t="s">
        <v>1977</v>
      </c>
      <c r="B6" s="90"/>
      <c r="C6" s="90"/>
      <c r="D6" s="90"/>
      <c r="E6" s="90"/>
      <c r="F6" s="90"/>
    </row>
    <row r="7" spans="1:7" s="4" customFormat="1" ht="12.75" customHeight="1" x14ac:dyDescent="0.25">
      <c r="A7" s="5"/>
      <c r="B7" s="12"/>
      <c r="C7" s="13"/>
      <c r="D7" s="11"/>
      <c r="F7" s="9"/>
    </row>
    <row r="8" spans="1:7" s="4" customFormat="1" ht="12.75" customHeight="1" x14ac:dyDescent="0.25">
      <c r="A8" s="5"/>
      <c r="B8" s="12"/>
      <c r="C8" s="13"/>
      <c r="D8" s="11"/>
      <c r="F8" s="9"/>
    </row>
    <row r="9" spans="1:7" s="4" customFormat="1" ht="12.75" customHeight="1" x14ac:dyDescent="0.25">
      <c r="A9" s="5"/>
      <c r="B9" s="12"/>
      <c r="C9" s="13"/>
      <c r="D9" s="11"/>
      <c r="F9" s="9"/>
    </row>
    <row r="10" spans="1:7" s="4" customFormat="1" ht="12.75" customHeight="1" x14ac:dyDescent="0.25">
      <c r="A10" s="5"/>
      <c r="B10" s="12"/>
      <c r="C10" s="13"/>
      <c r="D10" s="14"/>
      <c r="F10" s="9"/>
    </row>
    <row r="11" spans="1:7" s="4" customFormat="1" ht="9.75" customHeight="1" x14ac:dyDescent="0.25">
      <c r="A11" s="15"/>
    </row>
    <row r="12" spans="1:7" s="4" customFormat="1" ht="36" customHeight="1" x14ac:dyDescent="0.25">
      <c r="A12" s="92" t="s">
        <v>0</v>
      </c>
      <c r="B12" s="93" t="s">
        <v>1</v>
      </c>
      <c r="C12" s="93"/>
      <c r="D12" s="93"/>
      <c r="E12" s="93" t="s">
        <v>2</v>
      </c>
      <c r="F12" s="95" t="s">
        <v>3</v>
      </c>
    </row>
    <row r="13" spans="1:7" s="4" customFormat="1" ht="36.75" customHeight="1" x14ac:dyDescent="0.25">
      <c r="A13" s="92"/>
      <c r="B13" s="93"/>
      <c r="C13" s="93"/>
      <c r="D13" s="93"/>
      <c r="E13" s="93"/>
      <c r="F13" s="96"/>
    </row>
    <row r="14" spans="1:7" s="4" customFormat="1" ht="15" x14ac:dyDescent="0.25">
      <c r="A14" s="92"/>
      <c r="B14" s="93"/>
      <c r="C14" s="93"/>
      <c r="D14" s="93"/>
      <c r="E14" s="93"/>
      <c r="F14" s="97"/>
    </row>
    <row r="15" spans="1:7" s="4" customFormat="1" ht="15" x14ac:dyDescent="0.25">
      <c r="A15" s="16">
        <v>1</v>
      </c>
      <c r="B15" s="91">
        <v>2</v>
      </c>
      <c r="C15" s="91"/>
      <c r="D15" s="91"/>
      <c r="E15" s="68">
        <v>3</v>
      </c>
      <c r="F15" s="68">
        <v>4</v>
      </c>
      <c r="G15" s="18"/>
    </row>
    <row r="16" spans="1:7" s="4" customFormat="1" ht="15" x14ac:dyDescent="0.25">
      <c r="A16" s="94" t="s">
        <v>135</v>
      </c>
      <c r="B16" s="94"/>
      <c r="C16" s="94"/>
      <c r="D16" s="94"/>
      <c r="E16" s="94"/>
      <c r="F16" s="94"/>
      <c r="G16" s="18"/>
    </row>
    <row r="17" spans="1:24" s="4" customFormat="1" ht="21.95" customHeight="1" x14ac:dyDescent="0.25">
      <c r="A17" s="44" t="s">
        <v>133</v>
      </c>
      <c r="B17" s="89" t="s">
        <v>31</v>
      </c>
      <c r="C17" s="89"/>
      <c r="D17" s="89"/>
      <c r="E17" s="44" t="s">
        <v>30</v>
      </c>
      <c r="F17" s="45">
        <f>370.8+22.4025</f>
        <v>393.20249999999999</v>
      </c>
      <c r="L17" s="19"/>
      <c r="M17" s="20"/>
      <c r="N17" s="20" t="s">
        <v>31</v>
      </c>
      <c r="Q17" s="26"/>
      <c r="T17" s="20"/>
    </row>
    <row r="18" spans="1:24" s="4" customFormat="1" ht="21.95" customHeight="1" x14ac:dyDescent="0.25">
      <c r="A18" s="44" t="s">
        <v>4</v>
      </c>
      <c r="B18" s="89" t="s">
        <v>32</v>
      </c>
      <c r="C18" s="89"/>
      <c r="D18" s="89"/>
      <c r="E18" s="44" t="s">
        <v>5</v>
      </c>
      <c r="F18" s="45">
        <v>0.36</v>
      </c>
      <c r="L18" s="19"/>
      <c r="M18" s="20"/>
      <c r="N18" s="20" t="s">
        <v>32</v>
      </c>
      <c r="Q18" s="26"/>
      <c r="T18" s="20"/>
    </row>
    <row r="19" spans="1:24" s="4" customFormat="1" ht="21.95" customHeight="1" x14ac:dyDescent="0.25">
      <c r="A19" s="44" t="s">
        <v>134</v>
      </c>
      <c r="B19" s="89" t="s">
        <v>33</v>
      </c>
      <c r="C19" s="89"/>
      <c r="D19" s="89"/>
      <c r="E19" s="44" t="s">
        <v>34</v>
      </c>
      <c r="F19" s="45">
        <v>240</v>
      </c>
      <c r="L19" s="19"/>
      <c r="M19" s="20"/>
      <c r="N19" s="20" t="s">
        <v>33</v>
      </c>
      <c r="Q19" s="26"/>
      <c r="T19" s="20"/>
    </row>
    <row r="20" spans="1:24" s="4" customFormat="1" ht="21.95" customHeight="1" x14ac:dyDescent="0.25">
      <c r="A20" s="44" t="s">
        <v>6</v>
      </c>
      <c r="B20" s="89" t="s">
        <v>35</v>
      </c>
      <c r="C20" s="89"/>
      <c r="D20" s="89"/>
      <c r="E20" s="44" t="s">
        <v>5</v>
      </c>
      <c r="F20" s="45">
        <v>0.51765000000000005</v>
      </c>
      <c r="L20" s="19"/>
      <c r="M20" s="20"/>
      <c r="N20" s="20" t="s">
        <v>35</v>
      </c>
      <c r="Q20" s="26"/>
      <c r="T20" s="20"/>
    </row>
    <row r="21" spans="1:24" s="4" customFormat="1" ht="21.95" customHeight="1" x14ac:dyDescent="0.25">
      <c r="A21" s="44" t="s">
        <v>7</v>
      </c>
      <c r="B21" s="89" t="s">
        <v>36</v>
      </c>
      <c r="C21" s="89"/>
      <c r="D21" s="89"/>
      <c r="E21" s="44" t="s">
        <v>34</v>
      </c>
      <c r="F21" s="45">
        <f>7.4675+9.425</f>
        <v>16.892500000000002</v>
      </c>
      <c r="L21" s="19"/>
      <c r="M21" s="20"/>
      <c r="N21" s="20" t="s">
        <v>36</v>
      </c>
      <c r="Q21" s="26"/>
      <c r="T21" s="20"/>
    </row>
    <row r="22" spans="1:24" s="4" customFormat="1" ht="21.95" customHeight="1" x14ac:dyDescent="0.25">
      <c r="A22" s="44" t="s">
        <v>136</v>
      </c>
      <c r="B22" s="89" t="s">
        <v>37</v>
      </c>
      <c r="C22" s="89"/>
      <c r="D22" s="89"/>
      <c r="E22" s="44" t="s">
        <v>5</v>
      </c>
      <c r="F22" s="45">
        <v>2.7550000000000002E-2</v>
      </c>
      <c r="L22" s="19"/>
      <c r="M22" s="20"/>
      <c r="N22" s="20" t="s">
        <v>37</v>
      </c>
      <c r="Q22" s="26"/>
      <c r="T22" s="20"/>
    </row>
    <row r="23" spans="1:24" s="4" customFormat="1" ht="21.95" customHeight="1" x14ac:dyDescent="0.25">
      <c r="A23" s="44" t="s">
        <v>137</v>
      </c>
      <c r="B23" s="89" t="s">
        <v>38</v>
      </c>
      <c r="C23" s="89"/>
      <c r="D23" s="89"/>
      <c r="E23" s="44" t="s">
        <v>9</v>
      </c>
      <c r="F23" s="45">
        <f>1.1016+1.224+0.714+1.173</f>
        <v>4.2126000000000001</v>
      </c>
      <c r="L23" s="19"/>
      <c r="M23" s="20"/>
      <c r="N23" s="20" t="s">
        <v>38</v>
      </c>
      <c r="Q23" s="26"/>
      <c r="T23" s="20"/>
      <c r="V23" s="20"/>
      <c r="X23" s="20"/>
    </row>
    <row r="24" spans="1:24" s="4" customFormat="1" ht="21.95" customHeight="1" x14ac:dyDescent="0.25">
      <c r="A24" s="44" t="s">
        <v>8</v>
      </c>
      <c r="B24" s="98" t="s">
        <v>39</v>
      </c>
      <c r="C24" s="98"/>
      <c r="D24" s="98"/>
      <c r="E24" s="44" t="s">
        <v>9</v>
      </c>
      <c r="F24" s="46">
        <f>2.8826+22.939+1.37025+12.028+1.3464+0.208</f>
        <v>40.774250000000002</v>
      </c>
      <c r="L24" s="19"/>
      <c r="M24" s="20"/>
      <c r="N24" s="20" t="s">
        <v>39</v>
      </c>
      <c r="Q24" s="26"/>
      <c r="T24" s="20"/>
      <c r="V24" s="20"/>
      <c r="X24" s="20"/>
    </row>
    <row r="25" spans="1:24" s="4" customFormat="1" ht="21.95" customHeight="1" x14ac:dyDescent="0.25">
      <c r="A25" s="44" t="s">
        <v>138</v>
      </c>
      <c r="B25" s="98" t="s">
        <v>40</v>
      </c>
      <c r="C25" s="98"/>
      <c r="D25" s="98"/>
      <c r="E25" s="44" t="s">
        <v>5</v>
      </c>
      <c r="F25" s="47">
        <f>0.167+0.019+0.1105+0.42432+0.068+0.012+0.0525+0.0766</f>
        <v>0.92992000000000008</v>
      </c>
      <c r="L25" s="19"/>
      <c r="M25" s="20"/>
      <c r="N25" s="20" t="s">
        <v>40</v>
      </c>
      <c r="Q25" s="26"/>
      <c r="T25" s="20"/>
      <c r="V25" s="20"/>
      <c r="X25" s="20"/>
    </row>
    <row r="26" spans="1:24" s="4" customFormat="1" ht="21.95" customHeight="1" x14ac:dyDescent="0.25">
      <c r="A26" s="44" t="s">
        <v>139</v>
      </c>
      <c r="B26" s="98" t="s">
        <v>41</v>
      </c>
      <c r="C26" s="98"/>
      <c r="D26" s="98"/>
      <c r="E26" s="44" t="s">
        <v>5</v>
      </c>
      <c r="F26" s="48">
        <f>0.14284+0.073+0.0649+0.073</f>
        <v>0.35374</v>
      </c>
      <c r="L26" s="19"/>
      <c r="M26" s="20"/>
      <c r="N26" s="20" t="s">
        <v>41</v>
      </c>
      <c r="Q26" s="26"/>
      <c r="T26" s="20"/>
      <c r="V26" s="20"/>
      <c r="X26" s="20"/>
    </row>
    <row r="27" spans="1:24" s="4" customFormat="1" ht="21.95" customHeight="1" x14ac:dyDescent="0.25">
      <c r="A27" s="44" t="s">
        <v>10</v>
      </c>
      <c r="B27" s="98" t="s">
        <v>42</v>
      </c>
      <c r="C27" s="98"/>
      <c r="D27" s="98"/>
      <c r="E27" s="44" t="s">
        <v>5</v>
      </c>
      <c r="F27" s="48">
        <f>0.00774+0.078+0.0516+0.0407</f>
        <v>0.17803999999999998</v>
      </c>
      <c r="L27" s="19"/>
      <c r="M27" s="20"/>
      <c r="N27" s="20" t="s">
        <v>42</v>
      </c>
      <c r="Q27" s="26"/>
      <c r="T27" s="20"/>
      <c r="V27" s="20"/>
      <c r="X27" s="20"/>
    </row>
    <row r="28" spans="1:24" s="4" customFormat="1" ht="21.95" customHeight="1" x14ac:dyDescent="0.25">
      <c r="A28" s="44" t="s">
        <v>11</v>
      </c>
      <c r="B28" s="98" t="s">
        <v>43</v>
      </c>
      <c r="C28" s="98"/>
      <c r="D28" s="98"/>
      <c r="E28" s="44" t="s">
        <v>5</v>
      </c>
      <c r="F28" s="48">
        <v>8.8520000000000001E-2</v>
      </c>
      <c r="L28" s="19"/>
      <c r="M28" s="20"/>
      <c r="N28" s="20" t="s">
        <v>43</v>
      </c>
      <c r="Q28" s="26"/>
      <c r="T28" s="20"/>
      <c r="V28" s="20"/>
      <c r="X28" s="20"/>
    </row>
    <row r="29" spans="1:24" s="4" customFormat="1" ht="21.95" customHeight="1" x14ac:dyDescent="0.25">
      <c r="A29" s="44" t="s">
        <v>140</v>
      </c>
      <c r="B29" s="98" t="s">
        <v>44</v>
      </c>
      <c r="C29" s="98"/>
      <c r="D29" s="98"/>
      <c r="E29" s="44" t="s">
        <v>5</v>
      </c>
      <c r="F29" s="48">
        <f>0.49167+0.2744</f>
        <v>0.76607000000000003</v>
      </c>
      <c r="L29" s="19"/>
      <c r="M29" s="20"/>
      <c r="N29" s="20" t="s">
        <v>44</v>
      </c>
      <c r="Q29" s="26"/>
      <c r="T29" s="20"/>
      <c r="V29" s="20"/>
      <c r="X29" s="20"/>
    </row>
    <row r="30" spans="1:24" s="4" customFormat="1" ht="21.95" customHeight="1" x14ac:dyDescent="0.25">
      <c r="A30" s="44" t="s">
        <v>141</v>
      </c>
      <c r="B30" s="98" t="s">
        <v>45</v>
      </c>
      <c r="C30" s="98"/>
      <c r="D30" s="98"/>
      <c r="E30" s="44" t="s">
        <v>9</v>
      </c>
      <c r="F30" s="46">
        <f>0.2576+0.1008+0.33264+19.8</f>
        <v>20.491040000000002</v>
      </c>
      <c r="L30" s="19"/>
      <c r="M30" s="20"/>
      <c r="N30" s="20" t="s">
        <v>45</v>
      </c>
      <c r="Q30" s="26"/>
      <c r="T30" s="20"/>
      <c r="V30" s="20"/>
      <c r="X30" s="20"/>
    </row>
    <row r="31" spans="1:24" s="4" customFormat="1" ht="21.95" customHeight="1" x14ac:dyDescent="0.25">
      <c r="A31" s="44" t="s">
        <v>13</v>
      </c>
      <c r="B31" s="98" t="s">
        <v>46</v>
      </c>
      <c r="C31" s="98"/>
      <c r="D31" s="98"/>
      <c r="E31" s="44" t="s">
        <v>12</v>
      </c>
      <c r="F31" s="46">
        <v>2.0706000000000002</v>
      </c>
      <c r="L31" s="19"/>
      <c r="M31" s="20"/>
      <c r="N31" s="20" t="s">
        <v>46</v>
      </c>
      <c r="Q31" s="26"/>
      <c r="T31" s="20"/>
      <c r="V31" s="20"/>
      <c r="X31" s="20"/>
    </row>
    <row r="32" spans="1:24" s="4" customFormat="1" ht="21.95" customHeight="1" x14ac:dyDescent="0.25">
      <c r="A32" s="44" t="s">
        <v>14</v>
      </c>
      <c r="B32" s="98" t="s">
        <v>47</v>
      </c>
      <c r="C32" s="98"/>
      <c r="D32" s="98"/>
      <c r="E32" s="44" t="s">
        <v>12</v>
      </c>
      <c r="F32" s="46">
        <v>8.3027999999999995</v>
      </c>
      <c r="L32" s="19"/>
      <c r="M32" s="20"/>
      <c r="N32" s="20" t="s">
        <v>47</v>
      </c>
      <c r="Q32" s="26"/>
      <c r="T32" s="20"/>
      <c r="V32" s="20"/>
      <c r="X32" s="20"/>
    </row>
    <row r="33" spans="1:24" s="4" customFormat="1" ht="21.95" customHeight="1" x14ac:dyDescent="0.25">
      <c r="A33" s="44" t="s">
        <v>15</v>
      </c>
      <c r="B33" s="98" t="s">
        <v>43</v>
      </c>
      <c r="C33" s="98"/>
      <c r="D33" s="98"/>
      <c r="E33" s="44" t="s">
        <v>5</v>
      </c>
      <c r="F33" s="47">
        <v>3.4000000000000002E-2</v>
      </c>
      <c r="L33" s="19"/>
      <c r="M33" s="20"/>
      <c r="N33" s="20" t="s">
        <v>43</v>
      </c>
      <c r="Q33" s="26"/>
      <c r="T33" s="20"/>
      <c r="V33" s="20"/>
      <c r="X33" s="20"/>
    </row>
    <row r="34" spans="1:24" s="4" customFormat="1" ht="21.95" customHeight="1" x14ac:dyDescent="0.25">
      <c r="A34" s="44" t="s">
        <v>16</v>
      </c>
      <c r="B34" s="98" t="s">
        <v>46</v>
      </c>
      <c r="C34" s="98"/>
      <c r="D34" s="98"/>
      <c r="E34" s="44" t="s">
        <v>12</v>
      </c>
      <c r="F34" s="46">
        <f>0.8262+2.754+2.0706</f>
        <v>5.6508000000000003</v>
      </c>
      <c r="L34" s="19"/>
      <c r="M34" s="20"/>
      <c r="N34" s="20" t="s">
        <v>46</v>
      </c>
      <c r="Q34" s="26"/>
      <c r="T34" s="20"/>
      <c r="V34" s="20"/>
      <c r="X34" s="20"/>
    </row>
    <row r="35" spans="1:24" s="4" customFormat="1" ht="21.95" customHeight="1" x14ac:dyDescent="0.25">
      <c r="A35" s="44" t="s">
        <v>142</v>
      </c>
      <c r="B35" s="98" t="s">
        <v>51</v>
      </c>
      <c r="C35" s="98"/>
      <c r="D35" s="98"/>
      <c r="E35" s="44" t="s">
        <v>17</v>
      </c>
      <c r="F35" s="49">
        <v>3</v>
      </c>
      <c r="L35" s="19"/>
      <c r="M35" s="20"/>
      <c r="N35" s="20" t="s">
        <v>51</v>
      </c>
      <c r="Q35" s="26"/>
      <c r="T35" s="20"/>
      <c r="V35" s="20"/>
      <c r="X35" s="20"/>
    </row>
    <row r="36" spans="1:24" s="4" customFormat="1" ht="21.95" customHeight="1" x14ac:dyDescent="0.25">
      <c r="A36" s="44" t="s">
        <v>18</v>
      </c>
      <c r="B36" s="98" t="s">
        <v>53</v>
      </c>
      <c r="C36" s="98"/>
      <c r="D36" s="98"/>
      <c r="E36" s="44" t="s">
        <v>12</v>
      </c>
      <c r="F36" s="50">
        <v>2.7</v>
      </c>
      <c r="L36" s="19"/>
      <c r="M36" s="20"/>
      <c r="N36" s="20" t="s">
        <v>53</v>
      </c>
      <c r="Q36" s="26"/>
      <c r="T36" s="20"/>
      <c r="V36" s="20"/>
      <c r="X36" s="20"/>
    </row>
    <row r="37" spans="1:24" s="4" customFormat="1" ht="21.95" customHeight="1" x14ac:dyDescent="0.25">
      <c r="A37" s="44" t="s">
        <v>143</v>
      </c>
      <c r="B37" s="98" t="s">
        <v>54</v>
      </c>
      <c r="C37" s="98"/>
      <c r="D37" s="98"/>
      <c r="E37" s="44" t="s">
        <v>9</v>
      </c>
      <c r="F37" s="48">
        <v>0.48608000000000001</v>
      </c>
      <c r="L37" s="19"/>
      <c r="M37" s="20"/>
      <c r="N37" s="20" t="s">
        <v>54</v>
      </c>
      <c r="Q37" s="26"/>
      <c r="T37" s="20"/>
      <c r="V37" s="20"/>
      <c r="X37" s="20"/>
    </row>
    <row r="38" spans="1:24" s="4" customFormat="1" ht="21.95" customHeight="1" x14ac:dyDescent="0.25">
      <c r="A38" s="44" t="s">
        <v>19</v>
      </c>
      <c r="B38" s="98" t="s">
        <v>45</v>
      </c>
      <c r="C38" s="98"/>
      <c r="D38" s="98"/>
      <c r="E38" s="44" t="s">
        <v>9</v>
      </c>
      <c r="F38" s="48">
        <v>0.33263999999999999</v>
      </c>
      <c r="L38" s="19"/>
      <c r="M38" s="20"/>
      <c r="N38" s="20" t="s">
        <v>45</v>
      </c>
      <c r="Q38" s="26"/>
      <c r="T38" s="20"/>
      <c r="V38" s="20"/>
      <c r="X38" s="20"/>
    </row>
    <row r="39" spans="1:24" s="4" customFormat="1" ht="21.95" customHeight="1" x14ac:dyDescent="0.25">
      <c r="A39" s="44" t="s">
        <v>20</v>
      </c>
      <c r="B39" s="98" t="s">
        <v>47</v>
      </c>
      <c r="C39" s="98"/>
      <c r="D39" s="98"/>
      <c r="E39" s="44" t="s">
        <v>12</v>
      </c>
      <c r="F39" s="46">
        <v>8.3027999999999995</v>
      </c>
      <c r="L39" s="19"/>
      <c r="M39" s="20"/>
      <c r="N39" s="20" t="s">
        <v>47</v>
      </c>
      <c r="Q39" s="26"/>
      <c r="T39" s="20"/>
      <c r="V39" s="20"/>
      <c r="X39" s="20"/>
    </row>
    <row r="40" spans="1:24" s="4" customFormat="1" ht="21.95" customHeight="1" x14ac:dyDescent="0.25">
      <c r="A40" s="44" t="s">
        <v>144</v>
      </c>
      <c r="B40" s="98" t="s">
        <v>55</v>
      </c>
      <c r="C40" s="98"/>
      <c r="D40" s="98"/>
      <c r="E40" s="44" t="s">
        <v>12</v>
      </c>
      <c r="F40" s="50">
        <v>2.4</v>
      </c>
      <c r="L40" s="19"/>
      <c r="M40" s="20"/>
      <c r="N40" s="20" t="s">
        <v>55</v>
      </c>
      <c r="Q40" s="26"/>
      <c r="T40" s="20"/>
      <c r="V40" s="20"/>
      <c r="X40" s="20"/>
    </row>
    <row r="41" spans="1:24" s="4" customFormat="1" ht="21.95" customHeight="1" x14ac:dyDescent="0.25">
      <c r="A41" s="44" t="s">
        <v>21</v>
      </c>
      <c r="B41" s="98" t="s">
        <v>57</v>
      </c>
      <c r="C41" s="98"/>
      <c r="D41" s="98"/>
      <c r="E41" s="44" t="s">
        <v>9</v>
      </c>
      <c r="F41" s="51">
        <v>5.33</v>
      </c>
      <c r="L41" s="19"/>
      <c r="M41" s="20"/>
      <c r="N41" s="20" t="s">
        <v>57</v>
      </c>
      <c r="Q41" s="26"/>
      <c r="T41" s="20"/>
      <c r="V41" s="20"/>
      <c r="X41" s="20"/>
    </row>
    <row r="42" spans="1:24" s="4" customFormat="1" ht="21.95" customHeight="1" x14ac:dyDescent="0.25">
      <c r="A42" s="44" t="s">
        <v>145</v>
      </c>
      <c r="B42" s="98" t="s">
        <v>61</v>
      </c>
      <c r="C42" s="98"/>
      <c r="D42" s="98"/>
      <c r="E42" s="44" t="s">
        <v>62</v>
      </c>
      <c r="F42" s="49">
        <v>1</v>
      </c>
      <c r="L42" s="19"/>
      <c r="M42" s="20"/>
      <c r="N42" s="20" t="s">
        <v>61</v>
      </c>
      <c r="Q42" s="26"/>
      <c r="T42" s="20"/>
      <c r="V42" s="20"/>
      <c r="X42" s="20"/>
    </row>
    <row r="43" spans="1:24" s="4" customFormat="1" ht="21.95" customHeight="1" x14ac:dyDescent="0.25">
      <c r="A43" s="44" t="s">
        <v>22</v>
      </c>
      <c r="B43" s="98" t="s">
        <v>64</v>
      </c>
      <c r="C43" s="98"/>
      <c r="D43" s="98"/>
      <c r="E43" s="44" t="s">
        <v>62</v>
      </c>
      <c r="F43" s="49">
        <v>1</v>
      </c>
      <c r="L43" s="19"/>
      <c r="M43" s="20"/>
      <c r="N43" s="20" t="s">
        <v>64</v>
      </c>
      <c r="Q43" s="26"/>
      <c r="T43" s="20"/>
      <c r="V43" s="20"/>
      <c r="X43" s="20"/>
    </row>
    <row r="44" spans="1:24" s="4" customFormat="1" ht="21.95" customHeight="1" x14ac:dyDescent="0.25">
      <c r="A44" s="44" t="s">
        <v>23</v>
      </c>
      <c r="B44" s="98" t="s">
        <v>66</v>
      </c>
      <c r="C44" s="98"/>
      <c r="D44" s="98"/>
      <c r="E44" s="44" t="s">
        <v>62</v>
      </c>
      <c r="F44" s="49">
        <v>1</v>
      </c>
      <c r="L44" s="19"/>
      <c r="M44" s="20"/>
      <c r="N44" s="20" t="s">
        <v>66</v>
      </c>
      <c r="Q44" s="26"/>
      <c r="T44" s="20"/>
      <c r="V44" s="20"/>
      <c r="X44" s="20"/>
    </row>
    <row r="45" spans="1:24" s="4" customFormat="1" ht="21.95" customHeight="1" x14ac:dyDescent="0.25">
      <c r="A45" s="44" t="s">
        <v>24</v>
      </c>
      <c r="B45" s="98" t="s">
        <v>68</v>
      </c>
      <c r="C45" s="98"/>
      <c r="D45" s="98"/>
      <c r="E45" s="44" t="s">
        <v>62</v>
      </c>
      <c r="F45" s="49">
        <v>1</v>
      </c>
      <c r="L45" s="19"/>
      <c r="M45" s="20"/>
      <c r="N45" s="20" t="s">
        <v>68</v>
      </c>
      <c r="Q45" s="26"/>
      <c r="T45" s="20"/>
      <c r="V45" s="20"/>
      <c r="X45" s="20"/>
    </row>
    <row r="46" spans="1:24" s="4" customFormat="1" ht="21.95" customHeight="1" x14ac:dyDescent="0.25">
      <c r="A46" s="44" t="s">
        <v>25</v>
      </c>
      <c r="B46" s="98" t="s">
        <v>70</v>
      </c>
      <c r="C46" s="98"/>
      <c r="D46" s="98"/>
      <c r="E46" s="44" t="s">
        <v>62</v>
      </c>
      <c r="F46" s="49">
        <v>8</v>
      </c>
      <c r="L46" s="19"/>
      <c r="M46" s="20"/>
      <c r="N46" s="20" t="s">
        <v>70</v>
      </c>
      <c r="Q46" s="26"/>
      <c r="T46" s="20"/>
      <c r="V46" s="20"/>
      <c r="X46" s="20"/>
    </row>
    <row r="47" spans="1:24" s="4" customFormat="1" ht="21.95" customHeight="1" x14ac:dyDescent="0.25">
      <c r="A47" s="44" t="s">
        <v>146</v>
      </c>
      <c r="B47" s="98" t="s">
        <v>72</v>
      </c>
      <c r="C47" s="98"/>
      <c r="D47" s="98"/>
      <c r="E47" s="44" t="s">
        <v>30</v>
      </c>
      <c r="F47" s="49">
        <v>7120</v>
      </c>
      <c r="L47" s="19"/>
      <c r="M47" s="20"/>
      <c r="N47" s="20" t="s">
        <v>72</v>
      </c>
      <c r="Q47" s="26"/>
      <c r="T47" s="20"/>
      <c r="V47" s="20"/>
      <c r="X47" s="20"/>
    </row>
    <row r="48" spans="1:24" s="4" customFormat="1" ht="21.95" customHeight="1" x14ac:dyDescent="0.25">
      <c r="A48" s="44" t="s">
        <v>147</v>
      </c>
      <c r="B48" s="98" t="s">
        <v>74</v>
      </c>
      <c r="C48" s="98"/>
      <c r="D48" s="98"/>
      <c r="E48" s="44" t="s">
        <v>5</v>
      </c>
      <c r="F48" s="46">
        <v>5.9721000000000002</v>
      </c>
      <c r="L48" s="19"/>
      <c r="M48" s="20"/>
      <c r="N48" s="20" t="s">
        <v>74</v>
      </c>
      <c r="Q48" s="26"/>
      <c r="T48" s="20"/>
      <c r="V48" s="20"/>
      <c r="X48" s="20"/>
    </row>
    <row r="49" spans="1:24" s="4" customFormat="1" ht="21.95" customHeight="1" x14ac:dyDescent="0.25">
      <c r="A49" s="44" t="s">
        <v>26</v>
      </c>
      <c r="B49" s="98" t="s">
        <v>76</v>
      </c>
      <c r="C49" s="98"/>
      <c r="D49" s="98"/>
      <c r="E49" s="44" t="s">
        <v>5</v>
      </c>
      <c r="F49" s="47">
        <v>2.1000000000000001E-2</v>
      </c>
      <c r="L49" s="19"/>
      <c r="M49" s="20"/>
      <c r="N49" s="20" t="s">
        <v>76</v>
      </c>
      <c r="Q49" s="26"/>
      <c r="T49" s="20"/>
      <c r="V49" s="20"/>
      <c r="X49" s="20"/>
    </row>
    <row r="50" spans="1:24" s="4" customFormat="1" ht="21.95" customHeight="1" x14ac:dyDescent="0.25">
      <c r="A50" s="44" t="s">
        <v>148</v>
      </c>
      <c r="B50" s="98" t="s">
        <v>77</v>
      </c>
      <c r="C50" s="98"/>
      <c r="D50" s="98"/>
      <c r="E50" s="44" t="s">
        <v>9</v>
      </c>
      <c r="F50" s="49">
        <v>8</v>
      </c>
      <c r="L50" s="19"/>
      <c r="M50" s="20"/>
      <c r="N50" s="20" t="s">
        <v>77</v>
      </c>
      <c r="Q50" s="26"/>
      <c r="T50" s="20"/>
      <c r="V50" s="20"/>
      <c r="X50" s="20"/>
    </row>
    <row r="51" spans="1:24" s="4" customFormat="1" ht="21.95" customHeight="1" x14ac:dyDescent="0.25">
      <c r="A51" s="44" t="s">
        <v>27</v>
      </c>
      <c r="B51" s="98" t="s">
        <v>78</v>
      </c>
      <c r="C51" s="98"/>
      <c r="D51" s="98"/>
      <c r="E51" s="44" t="s">
        <v>9</v>
      </c>
      <c r="F51" s="51">
        <f>9.18+48.2</f>
        <v>57.38</v>
      </c>
      <c r="L51" s="19"/>
      <c r="M51" s="20"/>
      <c r="N51" s="20" t="s">
        <v>78</v>
      </c>
      <c r="Q51" s="26"/>
      <c r="T51" s="20"/>
      <c r="V51" s="20"/>
      <c r="X51" s="20"/>
    </row>
    <row r="52" spans="1:24" s="4" customFormat="1" ht="21.95" customHeight="1" x14ac:dyDescent="0.25">
      <c r="A52" s="44" t="s">
        <v>149</v>
      </c>
      <c r="B52" s="98" t="s">
        <v>79</v>
      </c>
      <c r="C52" s="98"/>
      <c r="D52" s="98"/>
      <c r="E52" s="44" t="s">
        <v>9</v>
      </c>
      <c r="F52" s="50">
        <f>4.9+14.52</f>
        <v>19.420000000000002</v>
      </c>
      <c r="L52" s="19"/>
      <c r="M52" s="20"/>
      <c r="N52" s="20" t="s">
        <v>79</v>
      </c>
      <c r="Q52" s="26"/>
      <c r="T52" s="20"/>
      <c r="V52" s="20"/>
      <c r="X52" s="20"/>
    </row>
    <row r="53" spans="1:24" s="4" customFormat="1" ht="21.95" customHeight="1" x14ac:dyDescent="0.25">
      <c r="A53" s="44" t="s">
        <v>28</v>
      </c>
      <c r="B53" s="98" t="s">
        <v>77</v>
      </c>
      <c r="C53" s="98"/>
      <c r="D53" s="98"/>
      <c r="E53" s="44" t="s">
        <v>9</v>
      </c>
      <c r="F53" s="50">
        <v>22.5</v>
      </c>
      <c r="L53" s="19"/>
      <c r="M53" s="20"/>
      <c r="N53" s="20" t="s">
        <v>77</v>
      </c>
      <c r="Q53" s="26"/>
      <c r="T53" s="20"/>
      <c r="V53" s="20"/>
      <c r="X53" s="20"/>
    </row>
    <row r="54" spans="1:24" s="4" customFormat="1" ht="21.95" customHeight="1" x14ac:dyDescent="0.25">
      <c r="A54" s="44" t="s">
        <v>29</v>
      </c>
      <c r="B54" s="98" t="s">
        <v>82</v>
      </c>
      <c r="C54" s="98"/>
      <c r="D54" s="98"/>
      <c r="E54" s="44" t="s">
        <v>5</v>
      </c>
      <c r="F54" s="48">
        <v>8.3519999999999997E-2</v>
      </c>
      <c r="L54" s="19"/>
      <c r="M54" s="20"/>
      <c r="N54" s="20" t="s">
        <v>82</v>
      </c>
      <c r="Q54" s="26"/>
      <c r="T54" s="20"/>
      <c r="V54" s="20"/>
      <c r="X54" s="20"/>
    </row>
    <row r="55" spans="1:24" s="4" customFormat="1" ht="21.95" customHeight="1" x14ac:dyDescent="0.25">
      <c r="A55" s="44" t="s">
        <v>48</v>
      </c>
      <c r="B55" s="98" t="s">
        <v>83</v>
      </c>
      <c r="C55" s="98"/>
      <c r="D55" s="98"/>
      <c r="E55" s="44" t="s">
        <v>34</v>
      </c>
      <c r="F55" s="46">
        <v>1.2527999999999999</v>
      </c>
      <c r="L55" s="19"/>
      <c r="M55" s="20"/>
      <c r="N55" s="20" t="s">
        <v>83</v>
      </c>
      <c r="Q55" s="26"/>
      <c r="T55" s="20"/>
      <c r="V55" s="20"/>
      <c r="X55" s="20"/>
    </row>
    <row r="56" spans="1:24" s="4" customFormat="1" ht="21.95" customHeight="1" x14ac:dyDescent="0.25">
      <c r="A56" s="44" t="s">
        <v>150</v>
      </c>
      <c r="B56" s="98" t="s">
        <v>84</v>
      </c>
      <c r="C56" s="98"/>
      <c r="D56" s="98"/>
      <c r="E56" s="44" t="s">
        <v>9</v>
      </c>
      <c r="F56" s="51">
        <v>15.87</v>
      </c>
      <c r="L56" s="19"/>
      <c r="M56" s="20"/>
      <c r="N56" s="20" t="s">
        <v>84</v>
      </c>
      <c r="Q56" s="26"/>
      <c r="T56" s="20"/>
      <c r="V56" s="20"/>
      <c r="X56" s="20"/>
    </row>
    <row r="57" spans="1:24" s="4" customFormat="1" ht="21.95" customHeight="1" x14ac:dyDescent="0.25">
      <c r="A57" s="44" t="s">
        <v>49</v>
      </c>
      <c r="B57" s="98" t="s">
        <v>85</v>
      </c>
      <c r="C57" s="98"/>
      <c r="D57" s="98"/>
      <c r="E57" s="44" t="s">
        <v>9</v>
      </c>
      <c r="F57" s="51">
        <v>27.54</v>
      </c>
      <c r="L57" s="19"/>
      <c r="M57" s="20"/>
      <c r="N57" s="20" t="s">
        <v>85</v>
      </c>
      <c r="Q57" s="26"/>
      <c r="T57" s="20"/>
      <c r="V57" s="20"/>
      <c r="X57" s="20"/>
    </row>
    <row r="58" spans="1:24" s="4" customFormat="1" ht="21.95" customHeight="1" x14ac:dyDescent="0.25">
      <c r="A58" s="44" t="s">
        <v>151</v>
      </c>
      <c r="B58" s="98" t="s">
        <v>54</v>
      </c>
      <c r="C58" s="98"/>
      <c r="D58" s="98"/>
      <c r="E58" s="44" t="s">
        <v>9</v>
      </c>
      <c r="F58" s="50">
        <v>39.6</v>
      </c>
      <c r="L58" s="19"/>
      <c r="M58" s="20"/>
      <c r="N58" s="20" t="s">
        <v>54</v>
      </c>
      <c r="Q58" s="26"/>
      <c r="T58" s="20"/>
      <c r="V58" s="20"/>
      <c r="X58" s="20"/>
    </row>
    <row r="59" spans="1:24" s="4" customFormat="1" ht="21.95" customHeight="1" x14ac:dyDescent="0.25">
      <c r="A59" s="44" t="s">
        <v>50</v>
      </c>
      <c r="B59" s="98" t="s">
        <v>86</v>
      </c>
      <c r="C59" s="98"/>
      <c r="D59" s="98"/>
      <c r="E59" s="44" t="s">
        <v>12</v>
      </c>
      <c r="F59" s="49">
        <v>198</v>
      </c>
      <c r="L59" s="19"/>
      <c r="M59" s="20"/>
      <c r="N59" s="20" t="s">
        <v>86</v>
      </c>
      <c r="Q59" s="26"/>
      <c r="T59" s="20"/>
      <c r="V59" s="20"/>
      <c r="X59" s="20"/>
    </row>
    <row r="60" spans="1:24" s="4" customFormat="1" ht="21.95" customHeight="1" x14ac:dyDescent="0.25">
      <c r="A60" s="44" t="s">
        <v>152</v>
      </c>
      <c r="B60" s="98" t="s">
        <v>88</v>
      </c>
      <c r="C60" s="98"/>
      <c r="D60" s="98"/>
      <c r="E60" s="44" t="s">
        <v>9</v>
      </c>
      <c r="F60" s="51">
        <v>21.96</v>
      </c>
      <c r="L60" s="19"/>
      <c r="M60" s="20"/>
      <c r="N60" s="20" t="s">
        <v>88</v>
      </c>
      <c r="Q60" s="26"/>
      <c r="T60" s="20"/>
      <c r="V60" s="20"/>
      <c r="X60" s="20"/>
    </row>
    <row r="61" spans="1:24" s="4" customFormat="1" ht="21.95" customHeight="1" x14ac:dyDescent="0.25">
      <c r="A61" s="44" t="s">
        <v>52</v>
      </c>
      <c r="B61" s="98" t="s">
        <v>91</v>
      </c>
      <c r="C61" s="98"/>
      <c r="D61" s="98"/>
      <c r="E61" s="44" t="s">
        <v>5</v>
      </c>
      <c r="F61" s="46">
        <f>0.1104+0.16674+0.16674+0.10334+0.1822+0.2388+0.07908+0.17484</f>
        <v>1.22214</v>
      </c>
      <c r="L61" s="19"/>
      <c r="M61" s="20"/>
      <c r="N61" s="20" t="s">
        <v>91</v>
      </c>
      <c r="Q61" s="26"/>
      <c r="T61" s="20"/>
      <c r="V61" s="20"/>
      <c r="X61" s="20"/>
    </row>
    <row r="62" spans="1:24" s="4" customFormat="1" ht="21.95" customHeight="1" x14ac:dyDescent="0.25">
      <c r="A62" s="44" t="s">
        <v>153</v>
      </c>
      <c r="B62" s="98" t="s">
        <v>94</v>
      </c>
      <c r="C62" s="98"/>
      <c r="D62" s="98"/>
      <c r="E62" s="44" t="s">
        <v>5</v>
      </c>
      <c r="F62" s="48">
        <f>0.07638+0.07908</f>
        <v>0.15545999999999999</v>
      </c>
      <c r="L62" s="19"/>
      <c r="M62" s="20"/>
      <c r="N62" s="20" t="s">
        <v>94</v>
      </c>
      <c r="Q62" s="26"/>
      <c r="T62" s="20"/>
      <c r="V62" s="20"/>
      <c r="X62" s="20"/>
    </row>
    <row r="63" spans="1:24" s="4" customFormat="1" ht="21.95" customHeight="1" x14ac:dyDescent="0.25">
      <c r="A63" s="44" t="s">
        <v>154</v>
      </c>
      <c r="B63" s="98" t="s">
        <v>91</v>
      </c>
      <c r="C63" s="98"/>
      <c r="D63" s="98"/>
      <c r="E63" s="44" t="s">
        <v>5</v>
      </c>
      <c r="F63" s="46">
        <v>0.1822</v>
      </c>
      <c r="L63" s="19"/>
      <c r="M63" s="20"/>
      <c r="N63" s="20" t="s">
        <v>91</v>
      </c>
      <c r="Q63" s="26"/>
      <c r="T63" s="20"/>
      <c r="V63" s="20"/>
      <c r="X63" s="20"/>
    </row>
    <row r="64" spans="1:24" s="4" customFormat="1" ht="21.95" customHeight="1" x14ac:dyDescent="0.25">
      <c r="A64" s="44" t="s">
        <v>155</v>
      </c>
      <c r="B64" s="98" t="s">
        <v>100</v>
      </c>
      <c r="C64" s="98"/>
      <c r="D64" s="98"/>
      <c r="E64" s="44" t="s">
        <v>9</v>
      </c>
      <c r="F64" s="51">
        <v>20.64</v>
      </c>
      <c r="L64" s="19"/>
      <c r="M64" s="20"/>
      <c r="N64" s="20" t="s">
        <v>100</v>
      </c>
      <c r="Q64" s="26"/>
      <c r="T64" s="20"/>
      <c r="V64" s="20"/>
      <c r="X64" s="20"/>
    </row>
    <row r="65" spans="1:24" s="4" customFormat="1" ht="21.95" customHeight="1" x14ac:dyDescent="0.25">
      <c r="A65" s="44" t="s">
        <v>56</v>
      </c>
      <c r="B65" s="98" t="s">
        <v>102</v>
      </c>
      <c r="C65" s="98"/>
      <c r="D65" s="98"/>
      <c r="E65" s="44" t="s">
        <v>9</v>
      </c>
      <c r="F65" s="50">
        <v>4.2</v>
      </c>
      <c r="L65" s="19"/>
      <c r="M65" s="20"/>
      <c r="N65" s="20" t="s">
        <v>102</v>
      </c>
      <c r="Q65" s="26"/>
      <c r="T65" s="20"/>
      <c r="V65" s="20"/>
      <c r="X65" s="20"/>
    </row>
    <row r="66" spans="1:24" s="4" customFormat="1" ht="21.95" customHeight="1" x14ac:dyDescent="0.25">
      <c r="A66" s="44" t="s">
        <v>156</v>
      </c>
      <c r="B66" s="98" t="s">
        <v>104</v>
      </c>
      <c r="C66" s="98"/>
      <c r="D66" s="98"/>
      <c r="E66" s="44" t="s">
        <v>9</v>
      </c>
      <c r="F66" s="51">
        <v>3.62</v>
      </c>
      <c r="L66" s="19"/>
      <c r="M66" s="20"/>
      <c r="N66" s="20" t="s">
        <v>104</v>
      </c>
      <c r="Q66" s="26"/>
      <c r="T66" s="20"/>
      <c r="V66" s="20"/>
      <c r="X66" s="20"/>
    </row>
    <row r="67" spans="1:24" s="4" customFormat="1" ht="21.95" customHeight="1" x14ac:dyDescent="0.25">
      <c r="A67" s="44" t="s">
        <v>58</v>
      </c>
      <c r="B67" s="98" t="s">
        <v>106</v>
      </c>
      <c r="C67" s="98"/>
      <c r="D67" s="98"/>
      <c r="E67" s="44" t="s">
        <v>9</v>
      </c>
      <c r="F67" s="51">
        <v>1.68</v>
      </c>
      <c r="L67" s="19"/>
      <c r="M67" s="20"/>
      <c r="N67" s="20" t="s">
        <v>106</v>
      </c>
      <c r="Q67" s="26"/>
      <c r="T67" s="20"/>
      <c r="V67" s="20"/>
      <c r="X67" s="20"/>
    </row>
    <row r="68" spans="1:24" s="4" customFormat="1" ht="21.95" customHeight="1" x14ac:dyDescent="0.25">
      <c r="A68" s="44" t="s">
        <v>157</v>
      </c>
      <c r="B68" s="98" t="s">
        <v>108</v>
      </c>
      <c r="C68" s="98"/>
      <c r="D68" s="98"/>
      <c r="E68" s="44" t="s">
        <v>9</v>
      </c>
      <c r="F68" s="51">
        <v>1.92</v>
      </c>
      <c r="L68" s="19"/>
      <c r="M68" s="20"/>
      <c r="N68" s="20" t="s">
        <v>108</v>
      </c>
      <c r="Q68" s="26"/>
      <c r="T68" s="20"/>
      <c r="V68" s="20"/>
      <c r="X68" s="20"/>
    </row>
    <row r="69" spans="1:24" s="4" customFormat="1" ht="21.95" customHeight="1" x14ac:dyDescent="0.25">
      <c r="A69" s="44" t="s">
        <v>59</v>
      </c>
      <c r="B69" s="98" t="s">
        <v>110</v>
      </c>
      <c r="C69" s="98"/>
      <c r="D69" s="98"/>
      <c r="E69" s="44" t="s">
        <v>9</v>
      </c>
      <c r="F69" s="50">
        <v>4.5</v>
      </c>
      <c r="L69" s="19"/>
      <c r="M69" s="20"/>
      <c r="N69" s="20" t="s">
        <v>110</v>
      </c>
      <c r="Q69" s="26"/>
      <c r="T69" s="20"/>
      <c r="V69" s="20"/>
      <c r="X69" s="20"/>
    </row>
    <row r="70" spans="1:24" s="4" customFormat="1" ht="21.95" customHeight="1" x14ac:dyDescent="0.25">
      <c r="A70" s="44" t="s">
        <v>158</v>
      </c>
      <c r="B70" s="98" t="s">
        <v>112</v>
      </c>
      <c r="C70" s="98"/>
      <c r="D70" s="98"/>
      <c r="E70" s="44" t="s">
        <v>9</v>
      </c>
      <c r="F70" s="51">
        <v>0.86</v>
      </c>
      <c r="L70" s="19"/>
      <c r="M70" s="20"/>
      <c r="N70" s="20" t="s">
        <v>112</v>
      </c>
      <c r="Q70" s="26"/>
      <c r="T70" s="20"/>
      <c r="V70" s="20"/>
      <c r="X70" s="20"/>
    </row>
    <row r="71" spans="1:24" s="4" customFormat="1" ht="21.95" customHeight="1" x14ac:dyDescent="0.25">
      <c r="A71" s="44" t="s">
        <v>159</v>
      </c>
      <c r="B71" s="98" t="s">
        <v>114</v>
      </c>
      <c r="C71" s="98"/>
      <c r="D71" s="98"/>
      <c r="E71" s="44" t="s">
        <v>9</v>
      </c>
      <c r="F71" s="50">
        <v>3.2</v>
      </c>
      <c r="L71" s="19"/>
      <c r="M71" s="20"/>
      <c r="N71" s="20" t="s">
        <v>114</v>
      </c>
      <c r="Q71" s="26"/>
      <c r="T71" s="20"/>
      <c r="V71" s="20"/>
      <c r="X71" s="20"/>
    </row>
    <row r="72" spans="1:24" s="4" customFormat="1" ht="21.95" customHeight="1" x14ac:dyDescent="0.25">
      <c r="A72" s="44" t="s">
        <v>60</v>
      </c>
      <c r="B72" s="98" t="s">
        <v>116</v>
      </c>
      <c r="C72" s="98"/>
      <c r="D72" s="98"/>
      <c r="E72" s="44" t="s">
        <v>9</v>
      </c>
      <c r="F72" s="50">
        <v>0.6</v>
      </c>
      <c r="L72" s="19"/>
      <c r="M72" s="20"/>
      <c r="N72" s="20" t="s">
        <v>116</v>
      </c>
      <c r="Q72" s="26"/>
      <c r="T72" s="20"/>
      <c r="V72" s="20"/>
      <c r="X72" s="20"/>
    </row>
    <row r="73" spans="1:24" s="4" customFormat="1" ht="21.95" customHeight="1" x14ac:dyDescent="0.25">
      <c r="A73" s="44" t="s">
        <v>63</v>
      </c>
      <c r="B73" s="98" t="s">
        <v>118</v>
      </c>
      <c r="C73" s="98"/>
      <c r="D73" s="98"/>
      <c r="E73" s="44" t="s">
        <v>9</v>
      </c>
      <c r="F73" s="50">
        <v>28.6</v>
      </c>
      <c r="L73" s="19"/>
      <c r="M73" s="20"/>
      <c r="N73" s="20" t="s">
        <v>118</v>
      </c>
      <c r="Q73" s="26"/>
      <c r="T73" s="20"/>
      <c r="V73" s="20"/>
      <c r="X73" s="20"/>
    </row>
    <row r="74" spans="1:24" s="4" customFormat="1" ht="21.95" customHeight="1" x14ac:dyDescent="0.25">
      <c r="A74" s="44" t="s">
        <v>65</v>
      </c>
      <c r="B74" s="98" t="s">
        <v>120</v>
      </c>
      <c r="C74" s="98"/>
      <c r="D74" s="98"/>
      <c r="E74" s="44" t="s">
        <v>9</v>
      </c>
      <c r="F74" s="47">
        <v>6.024</v>
      </c>
      <c r="L74" s="19"/>
      <c r="M74" s="20"/>
      <c r="N74" s="20" t="s">
        <v>120</v>
      </c>
      <c r="Q74" s="26"/>
      <c r="T74" s="20"/>
      <c r="V74" s="20"/>
      <c r="X74" s="20"/>
    </row>
    <row r="75" spans="1:24" s="4" customFormat="1" ht="21.95" customHeight="1" x14ac:dyDescent="0.25">
      <c r="A75" s="44" t="s">
        <v>67</v>
      </c>
      <c r="B75" s="98" t="s">
        <v>122</v>
      </c>
      <c r="C75" s="98"/>
      <c r="D75" s="98"/>
      <c r="E75" s="44" t="s">
        <v>9</v>
      </c>
      <c r="F75" s="49">
        <v>30</v>
      </c>
      <c r="L75" s="19"/>
      <c r="M75" s="20"/>
      <c r="N75" s="20" t="s">
        <v>122</v>
      </c>
      <c r="Q75" s="26"/>
      <c r="T75" s="20"/>
      <c r="V75" s="20"/>
      <c r="X75" s="20"/>
    </row>
    <row r="76" spans="1:24" s="4" customFormat="1" ht="21.95" customHeight="1" x14ac:dyDescent="0.25">
      <c r="A76" s="44" t="s">
        <v>69</v>
      </c>
      <c r="B76" s="98" t="s">
        <v>124</v>
      </c>
      <c r="C76" s="98"/>
      <c r="D76" s="98"/>
      <c r="E76" s="44" t="s">
        <v>9</v>
      </c>
      <c r="F76" s="49">
        <v>85</v>
      </c>
      <c r="L76" s="19"/>
      <c r="M76" s="20"/>
      <c r="N76" s="20" t="s">
        <v>124</v>
      </c>
      <c r="Q76" s="26"/>
      <c r="T76" s="20"/>
      <c r="V76" s="20"/>
      <c r="X76" s="20"/>
    </row>
    <row r="77" spans="1:24" s="4" customFormat="1" ht="21.95" customHeight="1" x14ac:dyDescent="0.25">
      <c r="A77" s="44" t="s">
        <v>160</v>
      </c>
      <c r="B77" s="98" t="s">
        <v>126</v>
      </c>
      <c r="C77" s="98"/>
      <c r="D77" s="98"/>
      <c r="E77" s="44" t="s">
        <v>12</v>
      </c>
      <c r="F77" s="50">
        <v>977.5</v>
      </c>
      <c r="L77" s="19"/>
      <c r="M77" s="20"/>
      <c r="N77" s="20" t="s">
        <v>126</v>
      </c>
      <c r="Q77" s="26"/>
      <c r="T77" s="20"/>
      <c r="V77" s="20"/>
      <c r="X77" s="20"/>
    </row>
    <row r="78" spans="1:24" s="4" customFormat="1" ht="21.95" customHeight="1" x14ac:dyDescent="0.25">
      <c r="A78" s="44" t="s">
        <v>161</v>
      </c>
      <c r="B78" s="98" t="s">
        <v>128</v>
      </c>
      <c r="C78" s="98"/>
      <c r="D78" s="98"/>
      <c r="E78" s="44" t="s">
        <v>12</v>
      </c>
      <c r="F78" s="50">
        <v>1283.4000000000001</v>
      </c>
      <c r="L78" s="19"/>
      <c r="M78" s="20"/>
      <c r="N78" s="20" t="s">
        <v>128</v>
      </c>
      <c r="Q78" s="26"/>
      <c r="T78" s="20"/>
      <c r="V78" s="20"/>
      <c r="X78" s="20"/>
    </row>
    <row r="79" spans="1:24" s="4" customFormat="1" ht="21.95" customHeight="1" x14ac:dyDescent="0.25">
      <c r="A79" s="44" t="s">
        <v>162</v>
      </c>
      <c r="B79" s="98" t="s">
        <v>130</v>
      </c>
      <c r="C79" s="98"/>
      <c r="D79" s="98"/>
      <c r="E79" s="44" t="s">
        <v>5</v>
      </c>
      <c r="F79" s="47">
        <v>8.3230000000000004</v>
      </c>
      <c r="L79" s="19"/>
      <c r="M79" s="20"/>
      <c r="N79" s="20" t="s">
        <v>130</v>
      </c>
      <c r="Q79" s="26"/>
      <c r="T79" s="20"/>
      <c r="V79" s="20"/>
      <c r="X79" s="20"/>
    </row>
    <row r="80" spans="1:24" s="4" customFormat="1" ht="21.95" customHeight="1" x14ac:dyDescent="0.25">
      <c r="A80" s="44" t="s">
        <v>163</v>
      </c>
      <c r="B80" s="98" t="s">
        <v>132</v>
      </c>
      <c r="C80" s="98"/>
      <c r="D80" s="98"/>
      <c r="E80" s="44" t="s">
        <v>12</v>
      </c>
      <c r="F80" s="49">
        <v>462</v>
      </c>
      <c r="L80" s="19"/>
      <c r="M80" s="20"/>
      <c r="N80" s="20" t="s">
        <v>132</v>
      </c>
      <c r="Q80" s="26"/>
      <c r="T80" s="20"/>
      <c r="V80" s="20"/>
      <c r="X80" s="20"/>
    </row>
    <row r="81" spans="1:8" ht="21.95" customHeight="1" x14ac:dyDescent="0.2">
      <c r="A81" s="99" t="s">
        <v>164</v>
      </c>
      <c r="B81" s="100"/>
      <c r="C81" s="100"/>
      <c r="D81" s="100"/>
      <c r="E81" s="100"/>
      <c r="F81" s="101"/>
    </row>
    <row r="82" spans="1:8" ht="21.95" customHeight="1" x14ac:dyDescent="0.2">
      <c r="A82" s="44" t="s">
        <v>187</v>
      </c>
      <c r="B82" s="89" t="s">
        <v>165</v>
      </c>
      <c r="C82" s="89"/>
      <c r="D82" s="89"/>
      <c r="E82" s="44" t="s">
        <v>30</v>
      </c>
      <c r="F82" s="45">
        <f>101.902+86.582+277.362+9.914+71.218+97.846+106.658+15.718+13.018+156.946+35.352+30.534+17.942+81.188+49.678+165.846+11.054+41.14+32.234</f>
        <v>1402.1320000000003</v>
      </c>
      <c r="G82" s="21"/>
      <c r="H82" s="24">
        <v>91432</v>
      </c>
    </row>
    <row r="83" spans="1:8" ht="21.95" customHeight="1" x14ac:dyDescent="0.2">
      <c r="A83" s="44" t="s">
        <v>71</v>
      </c>
      <c r="B83" s="89" t="s">
        <v>166</v>
      </c>
      <c r="C83" s="89"/>
      <c r="D83" s="89"/>
      <c r="E83" s="44" t="s">
        <v>34</v>
      </c>
      <c r="F83" s="45">
        <f>320.9913+873.6903+31.2291+224.3367+9.7965+308.2149+335.9727+49.5117+41.0067+96.1821+56.5173+255.7422+156.4857+522.4149+34.8201+101.5371</f>
        <v>3418.4492999999998</v>
      </c>
      <c r="G83" s="21"/>
      <c r="H83" s="24">
        <v>226859</v>
      </c>
    </row>
    <row r="84" spans="1:8" ht="21.95" customHeight="1" x14ac:dyDescent="0.2">
      <c r="A84" s="44" t="s">
        <v>188</v>
      </c>
      <c r="B84" s="89" t="s">
        <v>167</v>
      </c>
      <c r="C84" s="89"/>
      <c r="D84" s="89"/>
      <c r="E84" s="44" t="s">
        <v>12</v>
      </c>
      <c r="F84" s="45">
        <f>14.6964+272.1387+17.2605+255.5886</f>
        <v>559.68419999999992</v>
      </c>
      <c r="G84" s="21"/>
      <c r="H84" s="24">
        <v>1746</v>
      </c>
    </row>
    <row r="85" spans="1:8" ht="21.95" customHeight="1" x14ac:dyDescent="0.2">
      <c r="A85" s="44" t="s">
        <v>189</v>
      </c>
      <c r="B85" s="89" t="s">
        <v>168</v>
      </c>
      <c r="C85" s="89"/>
      <c r="D85" s="89"/>
      <c r="E85" s="44" t="s">
        <v>5</v>
      </c>
      <c r="F85" s="45">
        <f>0.83412+0.154457+0.145064</f>
        <v>1.1336410000000001</v>
      </c>
      <c r="G85" s="21"/>
      <c r="H85" s="24">
        <v>106162</v>
      </c>
    </row>
    <row r="86" spans="1:8" ht="21.95" customHeight="1" x14ac:dyDescent="0.2">
      <c r="A86" s="44" t="s">
        <v>73</v>
      </c>
      <c r="B86" s="89" t="s">
        <v>169</v>
      </c>
      <c r="C86" s="89"/>
      <c r="D86" s="89"/>
      <c r="E86" s="44" t="s">
        <v>12</v>
      </c>
      <c r="F86" s="45">
        <v>432.91</v>
      </c>
      <c r="G86" s="21"/>
      <c r="H86" s="24">
        <v>602468</v>
      </c>
    </row>
    <row r="87" spans="1:8" ht="21.95" customHeight="1" x14ac:dyDescent="0.2">
      <c r="A87" s="44" t="s">
        <v>75</v>
      </c>
      <c r="B87" s="89" t="s">
        <v>170</v>
      </c>
      <c r="C87" s="89"/>
      <c r="D87" s="89"/>
      <c r="E87" s="44" t="s">
        <v>5</v>
      </c>
      <c r="F87" s="45">
        <f>1.623413+0.66285+2.942738+0.771375</f>
        <v>6.0003760000000002</v>
      </c>
      <c r="G87" s="21"/>
      <c r="H87" s="24">
        <v>57735</v>
      </c>
    </row>
    <row r="88" spans="1:8" ht="21.95" customHeight="1" x14ac:dyDescent="0.2">
      <c r="A88" s="44" t="s">
        <v>190</v>
      </c>
      <c r="B88" s="89" t="s">
        <v>171</v>
      </c>
      <c r="C88" s="89"/>
      <c r="D88" s="89"/>
      <c r="E88" s="44" t="s">
        <v>5</v>
      </c>
      <c r="F88" s="45">
        <f>0.216455+0.392365+0.10285</f>
        <v>0.71167000000000002</v>
      </c>
      <c r="G88" s="21"/>
      <c r="H88" s="24">
        <v>11617</v>
      </c>
    </row>
    <row r="89" spans="1:8" ht="21.95" customHeight="1" x14ac:dyDescent="0.2">
      <c r="A89" s="44" t="s">
        <v>80</v>
      </c>
      <c r="B89" s="89" t="s">
        <v>172</v>
      </c>
      <c r="C89" s="89"/>
      <c r="D89" s="89"/>
      <c r="E89" s="44" t="s">
        <v>173</v>
      </c>
      <c r="F89" s="45">
        <f>75.2+20.9</f>
        <v>96.1</v>
      </c>
      <c r="G89" s="21"/>
      <c r="H89" s="24">
        <v>48160</v>
      </c>
    </row>
    <row r="90" spans="1:8" ht="21.95" customHeight="1" x14ac:dyDescent="0.2">
      <c r="A90" s="44" t="s">
        <v>191</v>
      </c>
      <c r="B90" s="89" t="s">
        <v>174</v>
      </c>
      <c r="C90" s="89"/>
      <c r="D90" s="89"/>
      <c r="E90" s="44" t="s">
        <v>175</v>
      </c>
      <c r="F90" s="45">
        <v>5.2</v>
      </c>
      <c r="G90" s="21"/>
      <c r="H90" s="24">
        <v>3389</v>
      </c>
    </row>
    <row r="91" spans="1:8" ht="21.95" customHeight="1" x14ac:dyDescent="0.2">
      <c r="A91" s="44" t="s">
        <v>192</v>
      </c>
      <c r="B91" s="89" t="s">
        <v>176</v>
      </c>
      <c r="C91" s="89"/>
      <c r="D91" s="89"/>
      <c r="E91" s="44" t="s">
        <v>12</v>
      </c>
      <c r="F91" s="45">
        <v>50.665999999999997</v>
      </c>
      <c r="G91" s="21"/>
      <c r="H91" s="24">
        <v>9811</v>
      </c>
    </row>
    <row r="92" spans="1:8" ht="21.95" customHeight="1" x14ac:dyDescent="0.2">
      <c r="A92" s="44" t="s">
        <v>193</v>
      </c>
      <c r="B92" s="89" t="s">
        <v>177</v>
      </c>
      <c r="C92" s="89"/>
      <c r="D92" s="89"/>
      <c r="E92" s="44" t="s">
        <v>173</v>
      </c>
      <c r="F92" s="45">
        <f>52+3.1</f>
        <v>55.1</v>
      </c>
      <c r="G92" s="21"/>
      <c r="H92" s="24">
        <v>2768</v>
      </c>
    </row>
    <row r="93" spans="1:8" ht="21.95" customHeight="1" x14ac:dyDescent="0.2">
      <c r="A93" s="44" t="s">
        <v>194</v>
      </c>
      <c r="B93" s="89" t="s">
        <v>174</v>
      </c>
      <c r="C93" s="89"/>
      <c r="D93" s="89"/>
      <c r="E93" s="44" t="s">
        <v>175</v>
      </c>
      <c r="F93" s="45">
        <v>0.31</v>
      </c>
      <c r="G93" s="21"/>
      <c r="H93" s="32">
        <v>202</v>
      </c>
    </row>
    <row r="94" spans="1:8" ht="21.95" customHeight="1" x14ac:dyDescent="0.2">
      <c r="A94" s="44" t="s">
        <v>81</v>
      </c>
      <c r="B94" s="89" t="s">
        <v>176</v>
      </c>
      <c r="C94" s="89"/>
      <c r="D94" s="89"/>
      <c r="E94" s="44" t="s">
        <v>12</v>
      </c>
      <c r="F94" s="45">
        <v>3.2010000000000001</v>
      </c>
      <c r="G94" s="21"/>
      <c r="H94" s="32">
        <v>620</v>
      </c>
    </row>
    <row r="95" spans="1:8" ht="21.95" customHeight="1" x14ac:dyDescent="0.2">
      <c r="A95" s="44" t="s">
        <v>195</v>
      </c>
      <c r="B95" s="89" t="s">
        <v>178</v>
      </c>
      <c r="C95" s="89"/>
      <c r="D95" s="89"/>
      <c r="E95" s="44" t="s">
        <v>12</v>
      </c>
      <c r="F95" s="45">
        <f>88.9714+41.3133</f>
        <v>130.28469999999999</v>
      </c>
      <c r="G95" s="21"/>
      <c r="H95" s="24">
        <v>180647</v>
      </c>
    </row>
    <row r="96" spans="1:8" ht="21.95" customHeight="1" x14ac:dyDescent="0.2">
      <c r="A96" s="44" t="s">
        <v>87</v>
      </c>
      <c r="B96" s="89" t="s">
        <v>179</v>
      </c>
      <c r="C96" s="89"/>
      <c r="D96" s="89"/>
      <c r="E96" s="44" t="s">
        <v>12</v>
      </c>
      <c r="F96" s="45">
        <v>6.4370000000000003</v>
      </c>
      <c r="G96" s="21"/>
      <c r="H96" s="24">
        <v>4153</v>
      </c>
    </row>
    <row r="97" spans="1:13" ht="21.95" customHeight="1" x14ac:dyDescent="0.2">
      <c r="A97" s="44" t="s">
        <v>89</v>
      </c>
      <c r="B97" s="89" t="s">
        <v>169</v>
      </c>
      <c r="C97" s="89"/>
      <c r="D97" s="89"/>
      <c r="E97" s="44" t="s">
        <v>12</v>
      </c>
      <c r="F97" s="45">
        <f>216.91+112.62</f>
        <v>329.53</v>
      </c>
      <c r="G97" s="21"/>
      <c r="H97" s="24">
        <v>301867</v>
      </c>
    </row>
    <row r="98" spans="1:13" ht="21.95" customHeight="1" x14ac:dyDescent="0.2">
      <c r="A98" s="44" t="s">
        <v>196</v>
      </c>
      <c r="B98" s="89" t="s">
        <v>180</v>
      </c>
      <c r="C98" s="89"/>
      <c r="D98" s="89"/>
      <c r="E98" s="44" t="s">
        <v>12</v>
      </c>
      <c r="F98" s="45">
        <v>356.34</v>
      </c>
      <c r="G98" s="21"/>
      <c r="H98" s="24">
        <v>772071</v>
      </c>
    </row>
    <row r="99" spans="1:13" ht="21.95" customHeight="1" x14ac:dyDescent="0.2">
      <c r="A99" s="44" t="s">
        <v>90</v>
      </c>
      <c r="B99" s="89" t="s">
        <v>181</v>
      </c>
      <c r="C99" s="89"/>
      <c r="D99" s="89"/>
      <c r="E99" s="44" t="s">
        <v>12</v>
      </c>
      <c r="F99" s="45">
        <f>178.94+65.41</f>
        <v>244.35</v>
      </c>
      <c r="G99" s="21"/>
      <c r="H99" s="24">
        <v>739618</v>
      </c>
    </row>
    <row r="100" spans="1:13" ht="21.95" customHeight="1" x14ac:dyDescent="0.2">
      <c r="A100" s="44" t="s">
        <v>197</v>
      </c>
      <c r="B100" s="89" t="s">
        <v>182</v>
      </c>
      <c r="C100" s="89"/>
      <c r="D100" s="89"/>
      <c r="E100" s="44" t="s">
        <v>12</v>
      </c>
      <c r="F100" s="45">
        <v>32.54</v>
      </c>
      <c r="G100" s="21"/>
      <c r="H100" s="24">
        <v>32723</v>
      </c>
    </row>
    <row r="101" spans="1:13" ht="21.95" customHeight="1" x14ac:dyDescent="0.2">
      <c r="A101" s="44" t="s">
        <v>198</v>
      </c>
      <c r="B101" s="89" t="s">
        <v>183</v>
      </c>
      <c r="C101" s="89"/>
      <c r="D101" s="89"/>
      <c r="E101" s="44" t="s">
        <v>12</v>
      </c>
      <c r="F101" s="45">
        <v>178.94</v>
      </c>
      <c r="G101" s="21"/>
      <c r="H101" s="24">
        <v>412009</v>
      </c>
    </row>
    <row r="102" spans="1:13" ht="21.95" customHeight="1" x14ac:dyDescent="0.2">
      <c r="A102" s="44" t="s">
        <v>92</v>
      </c>
      <c r="B102" s="89" t="s">
        <v>184</v>
      </c>
      <c r="C102" s="89"/>
      <c r="D102" s="89"/>
      <c r="E102" s="44" t="s">
        <v>12</v>
      </c>
      <c r="F102" s="45">
        <v>182.26</v>
      </c>
      <c r="G102" s="21"/>
      <c r="H102" s="24">
        <v>242679</v>
      </c>
    </row>
    <row r="103" spans="1:13" ht="21.95" customHeight="1" x14ac:dyDescent="0.2">
      <c r="A103" s="44" t="s">
        <v>199</v>
      </c>
      <c r="B103" s="89" t="s">
        <v>185</v>
      </c>
      <c r="C103" s="89"/>
      <c r="D103" s="89"/>
      <c r="E103" s="44" t="s">
        <v>17</v>
      </c>
      <c r="F103" s="45">
        <v>521</v>
      </c>
      <c r="G103" s="21"/>
      <c r="H103" s="24">
        <v>273093</v>
      </c>
    </row>
    <row r="104" spans="1:13" ht="21" customHeight="1" x14ac:dyDescent="0.2">
      <c r="A104" s="44" t="s">
        <v>93</v>
      </c>
      <c r="B104" s="89" t="s">
        <v>186</v>
      </c>
      <c r="C104" s="89"/>
      <c r="D104" s="89"/>
      <c r="E104" s="44" t="s">
        <v>12</v>
      </c>
      <c r="F104" s="45">
        <v>27.67</v>
      </c>
      <c r="G104" s="21"/>
      <c r="H104" s="24">
        <v>31710</v>
      </c>
    </row>
    <row r="105" spans="1:13" ht="21.95" customHeight="1" x14ac:dyDescent="0.2">
      <c r="A105" s="102" t="s">
        <v>200</v>
      </c>
      <c r="B105" s="103"/>
      <c r="C105" s="103"/>
      <c r="D105" s="103"/>
      <c r="E105" s="103"/>
      <c r="F105" s="104"/>
    </row>
    <row r="106" spans="1:13" ht="21.95" customHeight="1" x14ac:dyDescent="0.2">
      <c r="A106" s="44" t="s">
        <v>245</v>
      </c>
      <c r="B106" s="89" t="s">
        <v>201</v>
      </c>
      <c r="C106" s="89"/>
      <c r="D106" s="89"/>
      <c r="E106" s="44" t="s">
        <v>17</v>
      </c>
      <c r="F106" s="45">
        <v>27</v>
      </c>
      <c r="G106" s="21"/>
      <c r="H106" s="29">
        <v>10</v>
      </c>
      <c r="I106" s="23">
        <v>4953</v>
      </c>
      <c r="J106" s="21"/>
      <c r="K106" s="23">
        <v>6010.92</v>
      </c>
      <c r="L106" s="25">
        <v>8.24</v>
      </c>
      <c r="M106" s="24">
        <v>49530</v>
      </c>
    </row>
    <row r="107" spans="1:13" ht="21.95" customHeight="1" x14ac:dyDescent="0.2">
      <c r="A107" s="44" t="s">
        <v>246</v>
      </c>
      <c r="B107" s="89" t="s">
        <v>202</v>
      </c>
      <c r="C107" s="89"/>
      <c r="D107" s="89"/>
      <c r="E107" s="44" t="s">
        <v>17</v>
      </c>
      <c r="F107" s="45">
        <v>34</v>
      </c>
      <c r="G107" s="21"/>
      <c r="H107" s="29">
        <v>32</v>
      </c>
      <c r="I107" s="23">
        <v>8958.75</v>
      </c>
      <c r="J107" s="21"/>
      <c r="K107" s="23">
        <v>34791.26</v>
      </c>
      <c r="L107" s="25">
        <v>8.24</v>
      </c>
      <c r="M107" s="24">
        <v>286680</v>
      </c>
    </row>
    <row r="108" spans="1:13" ht="21.95" customHeight="1" x14ac:dyDescent="0.2">
      <c r="A108" s="44" t="s">
        <v>247</v>
      </c>
      <c r="B108" s="89" t="s">
        <v>203</v>
      </c>
      <c r="C108" s="89"/>
      <c r="D108" s="89"/>
      <c r="E108" s="44" t="s">
        <v>17</v>
      </c>
      <c r="F108" s="45">
        <v>44</v>
      </c>
      <c r="G108" s="21"/>
      <c r="H108" s="29">
        <v>44</v>
      </c>
      <c r="I108" s="23">
        <v>8999.4699999999993</v>
      </c>
      <c r="J108" s="21"/>
      <c r="K108" s="23">
        <v>48055.42</v>
      </c>
      <c r="L108" s="25">
        <v>8.24</v>
      </c>
      <c r="M108" s="24">
        <v>395976.68</v>
      </c>
    </row>
    <row r="109" spans="1:13" ht="21.95" customHeight="1" x14ac:dyDescent="0.2">
      <c r="A109" s="44" t="s">
        <v>248</v>
      </c>
      <c r="B109" s="89" t="s">
        <v>204</v>
      </c>
      <c r="C109" s="89"/>
      <c r="D109" s="89"/>
      <c r="E109" s="44" t="s">
        <v>17</v>
      </c>
      <c r="F109" s="45">
        <v>28</v>
      </c>
      <c r="G109" s="21"/>
      <c r="H109" s="29">
        <v>6</v>
      </c>
      <c r="I109" s="27">
        <v>205.38</v>
      </c>
      <c r="J109" s="21"/>
      <c r="K109" s="23">
        <v>1232.28</v>
      </c>
      <c r="L109" s="21">
        <v>8.24</v>
      </c>
      <c r="M109" s="32">
        <f>K109*8.24</f>
        <v>10153.9872</v>
      </c>
    </row>
    <row r="110" spans="1:13" ht="21.95" customHeight="1" x14ac:dyDescent="0.2">
      <c r="A110" s="44" t="s">
        <v>249</v>
      </c>
      <c r="B110" s="89" t="s">
        <v>205</v>
      </c>
      <c r="C110" s="89"/>
      <c r="D110" s="89"/>
      <c r="E110" s="44" t="s">
        <v>17</v>
      </c>
      <c r="F110" s="45">
        <v>10</v>
      </c>
      <c r="G110" s="21"/>
      <c r="H110" s="29">
        <v>10</v>
      </c>
      <c r="I110" s="23">
        <v>10373.07</v>
      </c>
      <c r="J110" s="21"/>
      <c r="K110" s="23">
        <v>12588.68</v>
      </c>
      <c r="L110" s="25">
        <v>8.24</v>
      </c>
      <c r="M110" s="24">
        <v>103730.7</v>
      </c>
    </row>
    <row r="111" spans="1:13" ht="21.95" customHeight="1" x14ac:dyDescent="0.2">
      <c r="A111" s="44" t="s">
        <v>95</v>
      </c>
      <c r="B111" s="89" t="s">
        <v>206</v>
      </c>
      <c r="C111" s="89"/>
      <c r="D111" s="89"/>
      <c r="E111" s="44" t="s">
        <v>17</v>
      </c>
      <c r="F111" s="45">
        <v>1</v>
      </c>
      <c r="G111" s="21"/>
      <c r="H111" s="29">
        <v>1</v>
      </c>
      <c r="I111" s="23">
        <v>42120</v>
      </c>
      <c r="J111" s="21"/>
      <c r="K111" s="23">
        <v>5111.6499999999996</v>
      </c>
      <c r="L111" s="25">
        <v>8.24</v>
      </c>
      <c r="M111" s="24">
        <v>42120</v>
      </c>
    </row>
    <row r="112" spans="1:13" ht="21.95" customHeight="1" x14ac:dyDescent="0.2">
      <c r="A112" s="44" t="s">
        <v>250</v>
      </c>
      <c r="B112" s="89" t="s">
        <v>207</v>
      </c>
      <c r="C112" s="89"/>
      <c r="D112" s="89"/>
      <c r="E112" s="44" t="s">
        <v>17</v>
      </c>
      <c r="F112" s="45">
        <v>29</v>
      </c>
      <c r="G112" s="21"/>
      <c r="H112" s="29">
        <v>9</v>
      </c>
      <c r="I112" s="23">
        <v>5893.33</v>
      </c>
      <c r="J112" s="21"/>
      <c r="K112" s="23">
        <v>6436.89</v>
      </c>
      <c r="L112" s="25">
        <v>8.24</v>
      </c>
      <c r="M112" s="24">
        <v>53039.97</v>
      </c>
    </row>
    <row r="113" spans="1:13" ht="21.95" customHeight="1" x14ac:dyDescent="0.2">
      <c r="A113" s="44" t="s">
        <v>251</v>
      </c>
      <c r="B113" s="89" t="s">
        <v>208</v>
      </c>
      <c r="C113" s="89"/>
      <c r="D113" s="89"/>
      <c r="E113" s="44" t="s">
        <v>17</v>
      </c>
      <c r="F113" s="45">
        <v>24</v>
      </c>
      <c r="G113" s="21"/>
      <c r="H113" s="29">
        <v>24</v>
      </c>
      <c r="I113" s="23">
        <v>4160</v>
      </c>
      <c r="J113" s="21"/>
      <c r="K113" s="23">
        <v>12116.5</v>
      </c>
      <c r="L113" s="25">
        <v>8.24</v>
      </c>
      <c r="M113" s="24">
        <v>99840</v>
      </c>
    </row>
    <row r="114" spans="1:13" ht="21.95" customHeight="1" x14ac:dyDescent="0.2">
      <c r="A114" s="44" t="s">
        <v>252</v>
      </c>
      <c r="B114" s="89" t="s">
        <v>209</v>
      </c>
      <c r="C114" s="89"/>
      <c r="D114" s="89"/>
      <c r="E114" s="44" t="s">
        <v>17</v>
      </c>
      <c r="F114" s="45">
        <v>21</v>
      </c>
      <c r="G114" s="21"/>
      <c r="H114" s="29">
        <v>11</v>
      </c>
      <c r="I114" s="23">
        <v>7453.33</v>
      </c>
      <c r="J114" s="21"/>
      <c r="K114" s="23">
        <v>9949.83</v>
      </c>
      <c r="L114" s="25">
        <v>8.24</v>
      </c>
      <c r="M114" s="24">
        <v>81986.63</v>
      </c>
    </row>
    <row r="115" spans="1:13" ht="21.95" customHeight="1" x14ac:dyDescent="0.2">
      <c r="A115" s="44" t="s">
        <v>253</v>
      </c>
      <c r="B115" s="89" t="s">
        <v>210</v>
      </c>
      <c r="C115" s="89"/>
      <c r="D115" s="89"/>
      <c r="E115" s="44" t="s">
        <v>17</v>
      </c>
      <c r="F115" s="45">
        <v>21</v>
      </c>
      <c r="G115" s="21"/>
      <c r="H115" s="29">
        <v>11</v>
      </c>
      <c r="I115" s="23">
        <v>16168</v>
      </c>
      <c r="J115" s="21"/>
      <c r="K115" s="23">
        <v>34668.230000000003</v>
      </c>
      <c r="L115" s="25">
        <v>5.13</v>
      </c>
      <c r="M115" s="24">
        <v>177848</v>
      </c>
    </row>
    <row r="116" spans="1:13" ht="21.95" customHeight="1" x14ac:dyDescent="0.2">
      <c r="A116" s="44" t="s">
        <v>254</v>
      </c>
      <c r="B116" s="89" t="s">
        <v>211</v>
      </c>
      <c r="C116" s="89"/>
      <c r="D116" s="89"/>
      <c r="E116" s="44" t="s">
        <v>17</v>
      </c>
      <c r="F116" s="45">
        <v>74</v>
      </c>
      <c r="G116" s="21"/>
      <c r="H116" s="29">
        <v>54</v>
      </c>
      <c r="I116" s="23">
        <v>4160</v>
      </c>
      <c r="J116" s="21"/>
      <c r="K116" s="23">
        <v>27262.14</v>
      </c>
      <c r="L116" s="25">
        <v>8.24</v>
      </c>
      <c r="M116" s="24">
        <v>224640</v>
      </c>
    </row>
    <row r="117" spans="1:13" ht="21.95" customHeight="1" x14ac:dyDescent="0.2">
      <c r="A117" s="44" t="s">
        <v>96</v>
      </c>
      <c r="B117" s="89" t="s">
        <v>212</v>
      </c>
      <c r="C117" s="89"/>
      <c r="D117" s="89"/>
      <c r="E117" s="44" t="s">
        <v>17</v>
      </c>
      <c r="F117" s="45">
        <v>88</v>
      </c>
      <c r="G117" s="21"/>
      <c r="H117" s="29">
        <v>32</v>
      </c>
      <c r="I117" s="23">
        <v>9360</v>
      </c>
      <c r="J117" s="21"/>
      <c r="K117" s="23">
        <v>36349.51</v>
      </c>
      <c r="L117" s="25">
        <v>8.24</v>
      </c>
      <c r="M117" s="24">
        <v>299520</v>
      </c>
    </row>
    <row r="118" spans="1:13" ht="21.95" customHeight="1" x14ac:dyDescent="0.2">
      <c r="A118" s="44" t="s">
        <v>255</v>
      </c>
      <c r="B118" s="89" t="s">
        <v>213</v>
      </c>
      <c r="C118" s="89"/>
      <c r="D118" s="89"/>
      <c r="E118" s="44" t="s">
        <v>17</v>
      </c>
      <c r="F118" s="45">
        <v>1</v>
      </c>
      <c r="G118" s="21"/>
      <c r="H118" s="29">
        <v>1</v>
      </c>
      <c r="I118" s="23">
        <v>128266.67</v>
      </c>
      <c r="J118" s="21"/>
      <c r="K118" s="23">
        <v>15566.34</v>
      </c>
      <c r="L118" s="25">
        <v>8.24</v>
      </c>
      <c r="M118" s="24">
        <v>128266.67</v>
      </c>
    </row>
    <row r="119" spans="1:13" ht="21.95" customHeight="1" x14ac:dyDescent="0.2">
      <c r="A119" s="44" t="s">
        <v>256</v>
      </c>
      <c r="B119" s="89" t="s">
        <v>214</v>
      </c>
      <c r="C119" s="89"/>
      <c r="D119" s="89"/>
      <c r="E119" s="44" t="s">
        <v>173</v>
      </c>
      <c r="F119" s="45">
        <v>43.6</v>
      </c>
      <c r="G119" s="21"/>
      <c r="H119" s="28">
        <v>11.6</v>
      </c>
      <c r="I119" s="27">
        <v>762.67</v>
      </c>
      <c r="J119" s="21"/>
      <c r="K119" s="23">
        <v>1073.6600000000001</v>
      </c>
      <c r="L119" s="25">
        <v>8.24</v>
      </c>
      <c r="M119" s="24">
        <v>8846.9699999999993</v>
      </c>
    </row>
    <row r="120" spans="1:13" ht="21.95" customHeight="1" x14ac:dyDescent="0.2">
      <c r="A120" s="44" t="s">
        <v>257</v>
      </c>
      <c r="B120" s="89" t="s">
        <v>215</v>
      </c>
      <c r="C120" s="89"/>
      <c r="D120" s="89"/>
      <c r="E120" s="44" t="s">
        <v>17</v>
      </c>
      <c r="F120" s="45">
        <v>35.700000000000003</v>
      </c>
      <c r="G120" s="21"/>
      <c r="H120" s="29">
        <v>32</v>
      </c>
      <c r="I120" s="23">
        <v>1161.33</v>
      </c>
      <c r="J120" s="21"/>
      <c r="K120" s="23">
        <v>4510.0200000000004</v>
      </c>
      <c r="L120" s="25">
        <v>8.24</v>
      </c>
      <c r="M120" s="24">
        <v>37162.559999999998</v>
      </c>
    </row>
    <row r="121" spans="1:13" ht="21.95" customHeight="1" x14ac:dyDescent="0.2">
      <c r="A121" s="44" t="s">
        <v>258</v>
      </c>
      <c r="B121" s="89" t="s">
        <v>216</v>
      </c>
      <c r="C121" s="89"/>
      <c r="D121" s="89"/>
      <c r="E121" s="44" t="s">
        <v>17</v>
      </c>
      <c r="F121" s="45">
        <v>3</v>
      </c>
      <c r="G121" s="21"/>
      <c r="H121" s="29">
        <v>3</v>
      </c>
      <c r="I121" s="23">
        <v>16293.33</v>
      </c>
      <c r="J121" s="21"/>
      <c r="K121" s="23">
        <v>5932.04</v>
      </c>
      <c r="L121" s="25">
        <v>8.24</v>
      </c>
      <c r="M121" s="24">
        <v>48879.99</v>
      </c>
    </row>
    <row r="122" spans="1:13" ht="21.95" customHeight="1" x14ac:dyDescent="0.2">
      <c r="A122" s="44" t="s">
        <v>259</v>
      </c>
      <c r="B122" s="89" t="s">
        <v>217</v>
      </c>
      <c r="C122" s="89"/>
      <c r="D122" s="89"/>
      <c r="E122" s="44" t="s">
        <v>17</v>
      </c>
      <c r="F122" s="45">
        <v>36</v>
      </c>
      <c r="G122" s="21"/>
      <c r="H122" s="29">
        <v>27</v>
      </c>
      <c r="I122" s="23">
        <v>3737.93</v>
      </c>
      <c r="J122" s="21"/>
      <c r="K122" s="23">
        <v>12248.07</v>
      </c>
      <c r="L122" s="25">
        <v>8.24</v>
      </c>
      <c r="M122" s="24">
        <v>100924.11</v>
      </c>
    </row>
    <row r="123" spans="1:13" ht="21.95" customHeight="1" x14ac:dyDescent="0.2">
      <c r="A123" s="44" t="s">
        <v>97</v>
      </c>
      <c r="B123" s="89" t="s">
        <v>218</v>
      </c>
      <c r="C123" s="89"/>
      <c r="D123" s="89"/>
      <c r="E123" s="44" t="s">
        <v>17</v>
      </c>
      <c r="F123" s="45">
        <v>24</v>
      </c>
      <c r="G123" s="21"/>
      <c r="H123" s="29">
        <v>24</v>
      </c>
      <c r="I123" s="23">
        <v>2175.33</v>
      </c>
      <c r="J123" s="21"/>
      <c r="K123" s="23">
        <v>6335.91</v>
      </c>
      <c r="L123" s="25">
        <v>8.24</v>
      </c>
      <c r="M123" s="24">
        <v>52207.92</v>
      </c>
    </row>
    <row r="124" spans="1:13" ht="21.95" customHeight="1" x14ac:dyDescent="0.2">
      <c r="A124" s="44" t="s">
        <v>260</v>
      </c>
      <c r="B124" s="89" t="s">
        <v>219</v>
      </c>
      <c r="C124" s="89"/>
      <c r="D124" s="89"/>
      <c r="E124" s="44" t="s">
        <v>17</v>
      </c>
      <c r="F124" s="45">
        <v>14</v>
      </c>
      <c r="G124" s="21"/>
      <c r="H124" s="29">
        <v>14</v>
      </c>
      <c r="I124" s="23">
        <v>2175.33</v>
      </c>
      <c r="J124" s="21"/>
      <c r="K124" s="23">
        <v>3695.95</v>
      </c>
      <c r="L124" s="25">
        <v>8.24</v>
      </c>
      <c r="M124" s="24">
        <v>30454.62</v>
      </c>
    </row>
    <row r="125" spans="1:13" ht="21.95" customHeight="1" x14ac:dyDescent="0.2">
      <c r="A125" s="44" t="s">
        <v>261</v>
      </c>
      <c r="B125" s="89" t="s">
        <v>220</v>
      </c>
      <c r="C125" s="89"/>
      <c r="D125" s="89"/>
      <c r="E125" s="44" t="s">
        <v>17</v>
      </c>
      <c r="F125" s="45">
        <v>51</v>
      </c>
      <c r="G125" s="21"/>
      <c r="H125" s="29">
        <v>51</v>
      </c>
      <c r="I125" s="23">
        <v>4775.33</v>
      </c>
      <c r="J125" s="21"/>
      <c r="K125" s="23">
        <v>29556.05</v>
      </c>
      <c r="L125" s="25">
        <v>8.24</v>
      </c>
      <c r="M125" s="24">
        <v>243541.83</v>
      </c>
    </row>
    <row r="126" spans="1:13" ht="21.95" customHeight="1" x14ac:dyDescent="0.2">
      <c r="A126" s="44" t="s">
        <v>262</v>
      </c>
      <c r="B126" s="89" t="s">
        <v>221</v>
      </c>
      <c r="C126" s="89"/>
      <c r="D126" s="89"/>
      <c r="E126" s="44" t="s">
        <v>17</v>
      </c>
      <c r="F126" s="45">
        <v>29</v>
      </c>
      <c r="G126" s="21"/>
      <c r="H126" s="29">
        <v>13</v>
      </c>
      <c r="I126" s="23">
        <v>9698</v>
      </c>
      <c r="J126" s="21"/>
      <c r="K126" s="23">
        <v>15300.24</v>
      </c>
      <c r="L126" s="25">
        <v>8.24</v>
      </c>
      <c r="M126" s="24">
        <v>126074</v>
      </c>
    </row>
    <row r="127" spans="1:13" ht="21.95" customHeight="1" x14ac:dyDescent="0.2">
      <c r="A127" s="44" t="s">
        <v>263</v>
      </c>
      <c r="B127" s="89" t="s">
        <v>222</v>
      </c>
      <c r="C127" s="89"/>
      <c r="D127" s="89"/>
      <c r="E127" s="44" t="s">
        <v>17</v>
      </c>
      <c r="F127" s="45">
        <v>16</v>
      </c>
      <c r="G127" s="21"/>
      <c r="H127" s="29">
        <v>12</v>
      </c>
      <c r="I127" s="23">
        <v>9667.67</v>
      </c>
      <c r="J127" s="21"/>
      <c r="K127" s="23">
        <v>14079.13</v>
      </c>
      <c r="L127" s="25">
        <v>8.24</v>
      </c>
      <c r="M127" s="24">
        <v>116012.04</v>
      </c>
    </row>
    <row r="128" spans="1:13" ht="21.95" customHeight="1" x14ac:dyDescent="0.2">
      <c r="A128" s="44" t="s">
        <v>264</v>
      </c>
      <c r="B128" s="89" t="s">
        <v>223</v>
      </c>
      <c r="C128" s="89"/>
      <c r="D128" s="89"/>
      <c r="E128" s="44" t="s">
        <v>17</v>
      </c>
      <c r="F128" s="45">
        <v>43</v>
      </c>
      <c r="G128" s="21"/>
      <c r="H128" s="29">
        <v>43</v>
      </c>
      <c r="I128" s="23">
        <v>3146</v>
      </c>
      <c r="J128" s="21"/>
      <c r="K128" s="23">
        <v>16417.23</v>
      </c>
      <c r="L128" s="25">
        <v>8.24</v>
      </c>
      <c r="M128" s="24">
        <v>135278</v>
      </c>
    </row>
    <row r="129" spans="1:29" ht="21.95" customHeight="1" x14ac:dyDescent="0.2">
      <c r="A129" s="44" t="s">
        <v>98</v>
      </c>
      <c r="B129" s="89" t="s">
        <v>224</v>
      </c>
      <c r="C129" s="89"/>
      <c r="D129" s="89"/>
      <c r="E129" s="44" t="s">
        <v>17</v>
      </c>
      <c r="F129" s="45">
        <v>2</v>
      </c>
      <c r="G129" s="21"/>
      <c r="H129" s="29">
        <v>2</v>
      </c>
      <c r="I129" s="23">
        <v>8028.8</v>
      </c>
      <c r="J129" s="21"/>
      <c r="K129" s="23">
        <v>1948.74</v>
      </c>
      <c r="L129" s="25">
        <v>8.24</v>
      </c>
      <c r="M129" s="24">
        <v>16057.6</v>
      </c>
    </row>
    <row r="130" spans="1:29" ht="21.95" customHeight="1" x14ac:dyDescent="0.2">
      <c r="A130" s="44" t="s">
        <v>265</v>
      </c>
      <c r="B130" s="89" t="s">
        <v>225</v>
      </c>
      <c r="C130" s="89"/>
      <c r="D130" s="89"/>
      <c r="E130" s="44" t="s">
        <v>17</v>
      </c>
      <c r="F130" s="45">
        <v>8</v>
      </c>
      <c r="G130" s="21"/>
      <c r="H130" s="29">
        <v>8</v>
      </c>
      <c r="I130" s="23">
        <v>10003.93</v>
      </c>
      <c r="J130" s="21"/>
      <c r="K130" s="23">
        <v>9712.5499999999993</v>
      </c>
      <c r="L130" s="25">
        <v>8.24</v>
      </c>
      <c r="M130" s="24">
        <v>80031.44</v>
      </c>
    </row>
    <row r="131" spans="1:29" ht="21.95" customHeight="1" x14ac:dyDescent="0.2">
      <c r="A131" s="44" t="s">
        <v>266</v>
      </c>
      <c r="B131" s="89" t="s">
        <v>226</v>
      </c>
      <c r="C131" s="89"/>
      <c r="D131" s="89"/>
      <c r="E131" s="44" t="s">
        <v>17</v>
      </c>
      <c r="F131" s="45">
        <v>8</v>
      </c>
      <c r="G131" s="21"/>
      <c r="H131" s="29">
        <v>8</v>
      </c>
      <c r="I131" s="23">
        <v>3484</v>
      </c>
      <c r="J131" s="21"/>
      <c r="K131" s="23">
        <v>3382.52</v>
      </c>
      <c r="L131" s="25">
        <v>8.24</v>
      </c>
      <c r="M131" s="24">
        <v>27872</v>
      </c>
    </row>
    <row r="132" spans="1:29" ht="21.95" customHeight="1" x14ac:dyDescent="0.2">
      <c r="A132" s="44" t="s">
        <v>267</v>
      </c>
      <c r="B132" s="89" t="s">
        <v>227</v>
      </c>
      <c r="C132" s="89"/>
      <c r="D132" s="89"/>
      <c r="E132" s="44" t="s">
        <v>17</v>
      </c>
      <c r="F132" s="45">
        <v>14</v>
      </c>
      <c r="G132" s="21"/>
      <c r="H132" s="29">
        <v>14</v>
      </c>
      <c r="I132" s="23">
        <v>2504.67</v>
      </c>
      <c r="J132" s="21"/>
      <c r="K132" s="23">
        <v>4255.51</v>
      </c>
      <c r="L132" s="25">
        <v>8.24</v>
      </c>
      <c r="M132" s="24">
        <v>35065.379999999997</v>
      </c>
    </row>
    <row r="133" spans="1:29" ht="21.95" customHeight="1" x14ac:dyDescent="0.2">
      <c r="A133" s="44" t="s">
        <v>268</v>
      </c>
      <c r="B133" s="89" t="s">
        <v>228</v>
      </c>
      <c r="C133" s="89"/>
      <c r="D133" s="89"/>
      <c r="E133" s="44" t="s">
        <v>17</v>
      </c>
      <c r="F133" s="45">
        <v>4</v>
      </c>
      <c r="G133" s="21"/>
      <c r="H133" s="29">
        <v>4</v>
      </c>
      <c r="I133" s="23">
        <v>75946.87</v>
      </c>
      <c r="J133" s="21"/>
      <c r="K133" s="23">
        <v>36867.410000000003</v>
      </c>
      <c r="L133" s="25">
        <v>8.24</v>
      </c>
      <c r="M133" s="24">
        <v>303787.48</v>
      </c>
    </row>
    <row r="134" spans="1:29" ht="21.95" customHeight="1" x14ac:dyDescent="0.2">
      <c r="A134" s="44" t="s">
        <v>269</v>
      </c>
      <c r="B134" s="89" t="s">
        <v>229</v>
      </c>
      <c r="C134" s="89"/>
      <c r="D134" s="89"/>
      <c r="E134" s="44" t="s">
        <v>17</v>
      </c>
      <c r="F134" s="45">
        <v>16</v>
      </c>
      <c r="G134" s="21"/>
      <c r="H134" s="29">
        <v>16</v>
      </c>
      <c r="I134" s="23">
        <v>12745.2</v>
      </c>
      <c r="J134" s="21"/>
      <c r="K134" s="23">
        <v>24747.96</v>
      </c>
      <c r="L134" s="25">
        <v>8.24</v>
      </c>
      <c r="M134" s="24">
        <v>203923.20000000001</v>
      </c>
    </row>
    <row r="135" spans="1:29" ht="21.95" customHeight="1" x14ac:dyDescent="0.2">
      <c r="A135" s="44" t="s">
        <v>103</v>
      </c>
      <c r="B135" s="89" t="s">
        <v>230</v>
      </c>
      <c r="C135" s="89"/>
      <c r="D135" s="89"/>
      <c r="E135" s="44" t="s">
        <v>17</v>
      </c>
      <c r="F135" s="45">
        <v>2</v>
      </c>
      <c r="G135" s="21"/>
      <c r="H135" s="29">
        <v>2</v>
      </c>
      <c r="I135" s="23">
        <v>8751.6</v>
      </c>
      <c r="J135" s="21"/>
      <c r="K135" s="23">
        <v>2124.17</v>
      </c>
      <c r="L135" s="25">
        <v>8.24</v>
      </c>
      <c r="M135" s="24">
        <v>17503.2</v>
      </c>
    </row>
    <row r="136" spans="1:29" ht="21.95" customHeight="1" x14ac:dyDescent="0.2">
      <c r="A136" s="44" t="s">
        <v>107</v>
      </c>
      <c r="B136" s="89" t="s">
        <v>231</v>
      </c>
      <c r="C136" s="89"/>
      <c r="D136" s="89"/>
      <c r="E136" s="44" t="s">
        <v>17</v>
      </c>
      <c r="F136" s="45"/>
      <c r="G136" s="21"/>
      <c r="H136" s="29">
        <v>20</v>
      </c>
      <c r="I136" s="23">
        <v>10373.07</v>
      </c>
      <c r="J136" s="21"/>
      <c r="K136" s="23">
        <v>25177.35</v>
      </c>
      <c r="L136" s="25">
        <v>8.24</v>
      </c>
      <c r="M136" s="24">
        <v>207461.4</v>
      </c>
    </row>
    <row r="137" spans="1:29" s="3" customFormat="1" ht="21.95" customHeight="1" x14ac:dyDescent="0.2">
      <c r="A137" s="44" t="s">
        <v>274</v>
      </c>
      <c r="B137" s="89" t="s">
        <v>232</v>
      </c>
      <c r="C137" s="89"/>
      <c r="D137" s="89"/>
      <c r="E137" s="44" t="s">
        <v>17</v>
      </c>
      <c r="F137" s="45">
        <v>71</v>
      </c>
      <c r="G137" s="21"/>
      <c r="H137" s="29">
        <v>6</v>
      </c>
      <c r="I137" s="23">
        <v>3484</v>
      </c>
      <c r="J137" s="21"/>
      <c r="K137" s="23">
        <v>2536.89</v>
      </c>
      <c r="L137" s="25">
        <v>8.24</v>
      </c>
      <c r="M137" s="24">
        <v>20904</v>
      </c>
      <c r="AC137" s="2"/>
    </row>
    <row r="138" spans="1:29" s="3" customFormat="1" ht="21.95" customHeight="1" x14ac:dyDescent="0.2">
      <c r="A138" s="44" t="s">
        <v>121</v>
      </c>
      <c r="B138" s="89" t="s">
        <v>233</v>
      </c>
      <c r="C138" s="89"/>
      <c r="D138" s="89"/>
      <c r="E138" s="44" t="s">
        <v>17</v>
      </c>
      <c r="F138" s="45">
        <v>6</v>
      </c>
      <c r="G138" s="21"/>
      <c r="H138" s="29">
        <v>1</v>
      </c>
      <c r="I138" s="23">
        <v>124973.33</v>
      </c>
      <c r="J138" s="21"/>
      <c r="K138" s="23">
        <v>15166.67</v>
      </c>
      <c r="L138" s="25">
        <v>8.24</v>
      </c>
      <c r="M138" s="24">
        <v>124973.33</v>
      </c>
      <c r="AC138" s="2"/>
    </row>
    <row r="139" spans="1:29" s="3" customFormat="1" ht="21.95" customHeight="1" x14ac:dyDescent="0.2">
      <c r="A139" s="44" t="s">
        <v>125</v>
      </c>
      <c r="B139" s="89" t="s">
        <v>234</v>
      </c>
      <c r="C139" s="89"/>
      <c r="D139" s="89"/>
      <c r="E139" s="44" t="s">
        <v>17</v>
      </c>
      <c r="F139" s="45">
        <v>18</v>
      </c>
      <c r="G139" s="21"/>
      <c r="H139" s="29">
        <v>13</v>
      </c>
      <c r="I139" s="23">
        <v>5286.67</v>
      </c>
      <c r="J139" s="21"/>
      <c r="K139" s="23">
        <v>8340.6200000000008</v>
      </c>
      <c r="L139" s="25">
        <v>8.24</v>
      </c>
      <c r="M139" s="24">
        <v>68726.710000000006</v>
      </c>
      <c r="AC139" s="2"/>
    </row>
    <row r="140" spans="1:29" s="3" customFormat="1" ht="21.95" customHeight="1" x14ac:dyDescent="0.2">
      <c r="A140" s="44" t="s">
        <v>275</v>
      </c>
      <c r="B140" s="89" t="s">
        <v>235</v>
      </c>
      <c r="C140" s="89"/>
      <c r="D140" s="89"/>
      <c r="E140" s="44" t="s">
        <v>17</v>
      </c>
      <c r="F140" s="45">
        <v>13</v>
      </c>
      <c r="G140" s="21"/>
      <c r="H140" s="29">
        <v>13</v>
      </c>
      <c r="I140" s="23">
        <v>6586.67</v>
      </c>
      <c r="J140" s="21"/>
      <c r="K140" s="23">
        <v>10391.59</v>
      </c>
      <c r="L140" s="25">
        <v>8.24</v>
      </c>
      <c r="M140" s="24">
        <v>85626.71</v>
      </c>
      <c r="AC140" s="2"/>
    </row>
    <row r="141" spans="1:29" s="3" customFormat="1" ht="21.95" customHeight="1" x14ac:dyDescent="0.2">
      <c r="A141" s="44" t="s">
        <v>276</v>
      </c>
      <c r="B141" s="89" t="s">
        <v>236</v>
      </c>
      <c r="C141" s="89"/>
      <c r="D141" s="89"/>
      <c r="E141" s="44" t="s">
        <v>17</v>
      </c>
      <c r="F141" s="45">
        <v>13</v>
      </c>
      <c r="G141" s="21"/>
      <c r="H141" s="29">
        <v>7</v>
      </c>
      <c r="I141" s="23">
        <v>13693.33</v>
      </c>
      <c r="J141" s="21"/>
      <c r="K141" s="23">
        <v>11632.68</v>
      </c>
      <c r="L141" s="25">
        <v>8.24</v>
      </c>
      <c r="M141" s="24">
        <v>95853.31</v>
      </c>
      <c r="AC141" s="2"/>
    </row>
    <row r="142" spans="1:29" s="3" customFormat="1" ht="21.95" customHeight="1" x14ac:dyDescent="0.2">
      <c r="A142" s="44" t="s">
        <v>127</v>
      </c>
      <c r="B142" s="89" t="s">
        <v>237</v>
      </c>
      <c r="C142" s="89"/>
      <c r="D142" s="89"/>
      <c r="E142" s="44" t="s">
        <v>17</v>
      </c>
      <c r="F142" s="45">
        <v>7</v>
      </c>
      <c r="G142" s="21"/>
      <c r="H142" s="29">
        <v>7</v>
      </c>
      <c r="I142" s="23">
        <v>17766.669999999998</v>
      </c>
      <c r="J142" s="21"/>
      <c r="K142" s="23">
        <v>15093.04</v>
      </c>
      <c r="L142" s="25">
        <v>8.24</v>
      </c>
      <c r="M142" s="24">
        <v>124366.69</v>
      </c>
      <c r="AC142" s="2"/>
    </row>
    <row r="143" spans="1:29" s="3" customFormat="1" ht="21.95" customHeight="1" x14ac:dyDescent="0.2">
      <c r="A143" s="44" t="s">
        <v>129</v>
      </c>
      <c r="B143" s="89" t="s">
        <v>238</v>
      </c>
      <c r="C143" s="89"/>
      <c r="D143" s="89"/>
      <c r="E143" s="44" t="s">
        <v>17</v>
      </c>
      <c r="F143" s="45">
        <v>5</v>
      </c>
      <c r="G143" s="21"/>
      <c r="H143" s="29">
        <v>10</v>
      </c>
      <c r="I143" s="27">
        <v>186.81</v>
      </c>
      <c r="J143" s="21"/>
      <c r="K143" s="23">
        <v>1868.1</v>
      </c>
      <c r="L143" s="21">
        <v>8.24</v>
      </c>
      <c r="M143" s="22">
        <f t="shared" ref="M143:M144" si="0">K143*8.24</f>
        <v>15393.144</v>
      </c>
      <c r="AC143" s="2"/>
    </row>
    <row r="144" spans="1:29" s="3" customFormat="1" ht="21.95" customHeight="1" x14ac:dyDescent="0.2">
      <c r="A144" s="44" t="s">
        <v>131</v>
      </c>
      <c r="B144" s="89" t="s">
        <v>239</v>
      </c>
      <c r="C144" s="89"/>
      <c r="D144" s="89"/>
      <c r="E144" s="44" t="s">
        <v>240</v>
      </c>
      <c r="F144" s="45">
        <v>10</v>
      </c>
      <c r="G144" s="21"/>
      <c r="H144" s="28">
        <v>0.1</v>
      </c>
      <c r="I144" s="23">
        <v>1349.98</v>
      </c>
      <c r="J144" s="21"/>
      <c r="K144" s="27">
        <v>135</v>
      </c>
      <c r="L144" s="21">
        <v>8.24</v>
      </c>
      <c r="M144" s="22">
        <f t="shared" si="0"/>
        <v>1112.4000000000001</v>
      </c>
      <c r="AC144" s="2"/>
    </row>
    <row r="145" spans="1:29" s="3" customFormat="1" ht="21.95" customHeight="1" x14ac:dyDescent="0.2">
      <c r="A145" s="44" t="s">
        <v>278</v>
      </c>
      <c r="B145" s="89" t="s">
        <v>241</v>
      </c>
      <c r="C145" s="89"/>
      <c r="D145" s="89"/>
      <c r="E145" s="44" t="s">
        <v>17</v>
      </c>
      <c r="F145" s="45">
        <v>0.1</v>
      </c>
      <c r="G145" s="21"/>
      <c r="H145" s="29">
        <v>6</v>
      </c>
      <c r="I145" s="23">
        <v>6846.67</v>
      </c>
      <c r="J145" s="21"/>
      <c r="K145" s="23">
        <v>4985.4399999999996</v>
      </c>
      <c r="L145" s="25">
        <v>8.24</v>
      </c>
      <c r="M145" s="24">
        <v>41080.019999999997</v>
      </c>
      <c r="AC145" s="2"/>
    </row>
    <row r="146" spans="1:29" s="3" customFormat="1" ht="21.95" customHeight="1" x14ac:dyDescent="0.2">
      <c r="A146" s="44" t="s">
        <v>279</v>
      </c>
      <c r="B146" s="89" t="s">
        <v>242</v>
      </c>
      <c r="C146" s="89"/>
      <c r="D146" s="89"/>
      <c r="E146" s="44" t="s">
        <v>17</v>
      </c>
      <c r="F146" s="45">
        <v>6</v>
      </c>
      <c r="G146" s="21"/>
      <c r="H146" s="29">
        <v>8</v>
      </c>
      <c r="I146" s="23">
        <v>1154.4000000000001</v>
      </c>
      <c r="J146" s="21"/>
      <c r="K146" s="23">
        <v>1120.78</v>
      </c>
      <c r="L146" s="25">
        <v>8.24</v>
      </c>
      <c r="M146" s="24">
        <v>9235.2000000000007</v>
      </c>
      <c r="AC146" s="2"/>
    </row>
    <row r="147" spans="1:29" s="3" customFormat="1" ht="21.95" customHeight="1" x14ac:dyDescent="0.2">
      <c r="A147" s="44" t="s">
        <v>280</v>
      </c>
      <c r="B147" s="89" t="s">
        <v>243</v>
      </c>
      <c r="C147" s="89"/>
      <c r="D147" s="89"/>
      <c r="E147" s="44" t="s">
        <v>17</v>
      </c>
      <c r="F147" s="45">
        <v>8</v>
      </c>
      <c r="G147" s="21"/>
      <c r="H147" s="29">
        <v>10</v>
      </c>
      <c r="I147" s="23">
        <v>6464.47</v>
      </c>
      <c r="J147" s="21"/>
      <c r="K147" s="23">
        <v>7845.23</v>
      </c>
      <c r="L147" s="25">
        <v>8.24</v>
      </c>
      <c r="M147" s="24">
        <v>64644.7</v>
      </c>
      <c r="AC147" s="2"/>
    </row>
    <row r="148" spans="1:29" s="3" customFormat="1" ht="21.95" customHeight="1" x14ac:dyDescent="0.2">
      <c r="A148" s="44" t="s">
        <v>281</v>
      </c>
      <c r="B148" s="89" t="s">
        <v>244</v>
      </c>
      <c r="C148" s="89"/>
      <c r="D148" s="89"/>
      <c r="E148" s="44" t="s">
        <v>17</v>
      </c>
      <c r="F148" s="45">
        <v>10</v>
      </c>
      <c r="G148" s="65"/>
      <c r="H148" s="31">
        <v>82</v>
      </c>
      <c r="I148" s="34">
        <v>13780</v>
      </c>
      <c r="J148" s="33"/>
      <c r="K148" s="34">
        <v>137131.07</v>
      </c>
      <c r="L148" s="30">
        <v>8.24</v>
      </c>
      <c r="M148" s="34">
        <v>1129960</v>
      </c>
      <c r="AC148" s="2"/>
    </row>
  </sheetData>
  <mergeCells count="139">
    <mergeCell ref="B139:D139"/>
    <mergeCell ref="B145:D145"/>
    <mergeCell ref="B146:D146"/>
    <mergeCell ref="B147:D147"/>
    <mergeCell ref="B148:D148"/>
    <mergeCell ref="B140:D140"/>
    <mergeCell ref="B141:D141"/>
    <mergeCell ref="B142:D142"/>
    <mergeCell ref="B143:D143"/>
    <mergeCell ref="B144:D144"/>
    <mergeCell ref="B135:D135"/>
    <mergeCell ref="B136:D136"/>
    <mergeCell ref="B130:D130"/>
    <mergeCell ref="B131:D131"/>
    <mergeCell ref="B132:D132"/>
    <mergeCell ref="B133:D133"/>
    <mergeCell ref="B134:D134"/>
    <mergeCell ref="B137:D137"/>
    <mergeCell ref="B138:D138"/>
    <mergeCell ref="B124:D124"/>
    <mergeCell ref="B125:D125"/>
    <mergeCell ref="B126:D126"/>
    <mergeCell ref="B127:D127"/>
    <mergeCell ref="B128:D128"/>
    <mergeCell ref="B129:D129"/>
    <mergeCell ref="B118:D118"/>
    <mergeCell ref="B119:D119"/>
    <mergeCell ref="B120:D120"/>
    <mergeCell ref="B121:D121"/>
    <mergeCell ref="B122:D122"/>
    <mergeCell ref="B123:D123"/>
    <mergeCell ref="B112:D112"/>
    <mergeCell ref="B113:D113"/>
    <mergeCell ref="B114:D114"/>
    <mergeCell ref="B115:D115"/>
    <mergeCell ref="B116:D116"/>
    <mergeCell ref="B117:D117"/>
    <mergeCell ref="B106:D106"/>
    <mergeCell ref="B107:D107"/>
    <mergeCell ref="B108:D108"/>
    <mergeCell ref="B109:D109"/>
    <mergeCell ref="B110:D110"/>
    <mergeCell ref="B111:D111"/>
    <mergeCell ref="B100:D100"/>
    <mergeCell ref="B101:D101"/>
    <mergeCell ref="B102:D102"/>
    <mergeCell ref="B103:D103"/>
    <mergeCell ref="B104:D104"/>
    <mergeCell ref="B94:D94"/>
    <mergeCell ref="B95:D95"/>
    <mergeCell ref="B96:D96"/>
    <mergeCell ref="B97:D97"/>
    <mergeCell ref="B98:D98"/>
    <mergeCell ref="B99:D99"/>
    <mergeCell ref="B88:D88"/>
    <mergeCell ref="B89:D89"/>
    <mergeCell ref="B90:D90"/>
    <mergeCell ref="B91:D91"/>
    <mergeCell ref="B92:D92"/>
    <mergeCell ref="B93:D93"/>
    <mergeCell ref="B82:D82"/>
    <mergeCell ref="B83:D83"/>
    <mergeCell ref="B84:D84"/>
    <mergeCell ref="B85:D85"/>
    <mergeCell ref="B86:D86"/>
    <mergeCell ref="B87:D87"/>
    <mergeCell ref="B76:D76"/>
    <mergeCell ref="B77:D77"/>
    <mergeCell ref="B78:D78"/>
    <mergeCell ref="B79:D79"/>
    <mergeCell ref="B80:D80"/>
    <mergeCell ref="A81:F81"/>
    <mergeCell ref="B70:D70"/>
    <mergeCell ref="B71:D71"/>
    <mergeCell ref="B72:D72"/>
    <mergeCell ref="B73:D73"/>
    <mergeCell ref="B74:D74"/>
    <mergeCell ref="B75:D75"/>
    <mergeCell ref="B64:D64"/>
    <mergeCell ref="B65:D65"/>
    <mergeCell ref="B66:D66"/>
    <mergeCell ref="B67:D67"/>
    <mergeCell ref="B68:D68"/>
    <mergeCell ref="B69:D69"/>
    <mergeCell ref="B58:D58"/>
    <mergeCell ref="B59:D59"/>
    <mergeCell ref="B60:D60"/>
    <mergeCell ref="B61:D61"/>
    <mergeCell ref="B62:D62"/>
    <mergeCell ref="B63:D63"/>
    <mergeCell ref="B52:D52"/>
    <mergeCell ref="B53:D53"/>
    <mergeCell ref="B54:D54"/>
    <mergeCell ref="B55:D55"/>
    <mergeCell ref="B56:D56"/>
    <mergeCell ref="B57:D57"/>
    <mergeCell ref="B46:D46"/>
    <mergeCell ref="B47:D47"/>
    <mergeCell ref="B48:D48"/>
    <mergeCell ref="B49:D49"/>
    <mergeCell ref="B50:D50"/>
    <mergeCell ref="B51:D51"/>
    <mergeCell ref="B27:D27"/>
    <mergeCell ref="B40:D40"/>
    <mergeCell ref="B41:D41"/>
    <mergeCell ref="B42:D42"/>
    <mergeCell ref="B43:D43"/>
    <mergeCell ref="B44:D44"/>
    <mergeCell ref="B45:D45"/>
    <mergeCell ref="B34:D34"/>
    <mergeCell ref="B35:D35"/>
    <mergeCell ref="B36:D36"/>
    <mergeCell ref="B37:D37"/>
    <mergeCell ref="B38:D38"/>
    <mergeCell ref="B39:D39"/>
    <mergeCell ref="A105:F105"/>
    <mergeCell ref="A16:F16"/>
    <mergeCell ref="B17:D17"/>
    <mergeCell ref="B18:D18"/>
    <mergeCell ref="B19:D19"/>
    <mergeCell ref="B20:D20"/>
    <mergeCell ref="B21:D21"/>
    <mergeCell ref="A6:F6"/>
    <mergeCell ref="A12:A14"/>
    <mergeCell ref="B12:D14"/>
    <mergeCell ref="E12:E14"/>
    <mergeCell ref="F12:F14"/>
    <mergeCell ref="B15:D15"/>
    <mergeCell ref="B28:D28"/>
    <mergeCell ref="B29:D29"/>
    <mergeCell ref="B30:D30"/>
    <mergeCell ref="B31:D31"/>
    <mergeCell ref="B32:D32"/>
    <mergeCell ref="B33:D33"/>
    <mergeCell ref="B22:D22"/>
    <mergeCell ref="B23:D23"/>
    <mergeCell ref="B24:D24"/>
    <mergeCell ref="B25:D25"/>
    <mergeCell ref="B26:D26"/>
  </mergeCells>
  <printOptions horizontalCentered="1"/>
  <pageMargins left="0.39370077848434498" right="0.23622047901153601" top="0.35433071851730302" bottom="0.31496062874794001" header="0.118110239505768" footer="0.118110239505768"/>
  <pageSetup paperSize="9" scale="69" fitToHeight="0" orientation="portrait" r:id="rId1"/>
  <headerFooter>
    <oddFooter>&amp;RСтраница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5"/>
  <sheetViews>
    <sheetView workbookViewId="0">
      <selection activeCell="A16" sqref="A16:F35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61" style="2" customWidth="1"/>
    <col min="5" max="5" width="8.5703125" style="2" customWidth="1"/>
    <col min="6" max="6" width="13.85546875" style="2" customWidth="1"/>
    <col min="7" max="7" width="11" style="2" hidden="1" customWidth="1"/>
    <col min="8" max="8" width="69.28515625" style="3" hidden="1" customWidth="1"/>
    <col min="9" max="13" width="141" style="3" hidden="1" customWidth="1"/>
    <col min="14" max="14" width="34.140625" style="3" hidden="1" customWidth="1"/>
    <col min="15" max="15" width="112" style="3" hidden="1" customWidth="1"/>
    <col min="16" max="20" width="34.140625" style="3" hidden="1" customWidth="1"/>
    <col min="21" max="21" width="112" style="3" hidden="1" customWidth="1"/>
    <col min="22" max="24" width="84.42578125" style="3" hidden="1" customWidth="1"/>
    <col min="25" max="25" width="112" style="3" hidden="1" customWidth="1"/>
    <col min="26" max="28" width="84.42578125" style="3" hidden="1" customWidth="1"/>
    <col min="29" max="16384" width="9.140625" style="2"/>
  </cols>
  <sheetData>
    <row r="1" spans="1:29" s="4" customFormat="1" ht="9.75" customHeight="1" x14ac:dyDescent="0.25">
      <c r="A1" s="5"/>
      <c r="B1" s="5"/>
      <c r="C1" s="6"/>
      <c r="D1" s="6"/>
      <c r="E1" s="6"/>
      <c r="F1" s="6"/>
    </row>
    <row r="2" spans="1:29" s="4" customFormat="1" ht="15" x14ac:dyDescent="0.25">
      <c r="A2" s="7"/>
      <c r="B2" s="5"/>
      <c r="C2" s="5"/>
      <c r="D2" s="1"/>
      <c r="E2" s="8"/>
      <c r="F2" s="8"/>
    </row>
    <row r="3" spans="1:29" s="4" customFormat="1" ht="9.75" customHeight="1" x14ac:dyDescent="0.25">
      <c r="A3" s="5"/>
      <c r="B3" s="9"/>
      <c r="C3" s="10"/>
      <c r="D3" s="10"/>
      <c r="E3" s="10"/>
      <c r="F3" s="10"/>
    </row>
    <row r="4" spans="1:29" s="4" customFormat="1" ht="12.75" customHeight="1" x14ac:dyDescent="0.25">
      <c r="A4" s="7"/>
      <c r="B4" s="12"/>
      <c r="C4" s="13"/>
      <c r="D4" s="11"/>
      <c r="F4" s="9"/>
    </row>
    <row r="5" spans="1:29" s="4" customFormat="1" ht="12.75" customHeight="1" x14ac:dyDescent="0.25">
      <c r="A5" s="5"/>
      <c r="B5" s="12"/>
      <c r="C5" s="13"/>
      <c r="D5" s="11"/>
    </row>
    <row r="6" spans="1:29" s="4" customFormat="1" ht="26.25" customHeight="1" x14ac:dyDescent="0.25">
      <c r="A6" s="90" t="s">
        <v>1977</v>
      </c>
      <c r="B6" s="90"/>
      <c r="C6" s="90"/>
      <c r="D6" s="90"/>
      <c r="E6" s="90"/>
      <c r="F6" s="90"/>
    </row>
    <row r="7" spans="1:29" s="4" customFormat="1" ht="12.75" customHeight="1" x14ac:dyDescent="0.25">
      <c r="A7" s="5"/>
      <c r="B7" s="12"/>
      <c r="C7" s="13"/>
      <c r="D7" s="11"/>
      <c r="F7" s="9"/>
    </row>
    <row r="8" spans="1:29" s="4" customFormat="1" ht="12.75" customHeight="1" x14ac:dyDescent="0.25">
      <c r="A8" s="5"/>
      <c r="B8" s="12"/>
      <c r="C8" s="13"/>
      <c r="D8" s="11"/>
      <c r="F8" s="9"/>
    </row>
    <row r="9" spans="1:29" s="4" customFormat="1" ht="12.75" customHeight="1" x14ac:dyDescent="0.25">
      <c r="A9" s="5"/>
      <c r="B9" s="12"/>
      <c r="C9" s="13"/>
      <c r="D9" s="11"/>
      <c r="F9" s="9"/>
    </row>
    <row r="10" spans="1:29" s="4" customFormat="1" ht="12.75" customHeight="1" x14ac:dyDescent="0.25">
      <c r="A10" s="5"/>
      <c r="B10" s="12"/>
      <c r="C10" s="13"/>
      <c r="D10" s="14"/>
      <c r="F10" s="9"/>
    </row>
    <row r="11" spans="1:29" s="4" customFormat="1" ht="9.75" customHeight="1" x14ac:dyDescent="0.25">
      <c r="A11" s="15"/>
    </row>
    <row r="12" spans="1:29" s="4" customFormat="1" ht="36" customHeight="1" x14ac:dyDescent="0.25">
      <c r="A12" s="92" t="s">
        <v>0</v>
      </c>
      <c r="B12" s="93" t="s">
        <v>1</v>
      </c>
      <c r="C12" s="93"/>
      <c r="D12" s="93"/>
      <c r="E12" s="93" t="s">
        <v>2</v>
      </c>
      <c r="F12" s="95" t="s">
        <v>3</v>
      </c>
    </row>
    <row r="13" spans="1:29" s="4" customFormat="1" ht="36.75" customHeight="1" x14ac:dyDescent="0.25">
      <c r="A13" s="92"/>
      <c r="B13" s="93"/>
      <c r="C13" s="93"/>
      <c r="D13" s="93"/>
      <c r="E13" s="93"/>
      <c r="F13" s="96"/>
    </row>
    <row r="14" spans="1:29" s="4" customFormat="1" ht="15" x14ac:dyDescent="0.25">
      <c r="A14" s="92"/>
      <c r="B14" s="93"/>
      <c r="C14" s="93"/>
      <c r="D14" s="93"/>
      <c r="E14" s="93"/>
      <c r="F14" s="97"/>
    </row>
    <row r="15" spans="1:29" s="4" customFormat="1" ht="15" x14ac:dyDescent="0.25">
      <c r="A15" s="16">
        <v>1</v>
      </c>
      <c r="B15" s="91">
        <v>2</v>
      </c>
      <c r="C15" s="91"/>
      <c r="D15" s="91"/>
      <c r="E15" s="69">
        <v>3</v>
      </c>
      <c r="F15" s="69">
        <v>4</v>
      </c>
      <c r="G15" s="18"/>
    </row>
    <row r="16" spans="1:29" s="3" customFormat="1" ht="21.95" customHeight="1" x14ac:dyDescent="0.2">
      <c r="A16" s="105" t="s">
        <v>388</v>
      </c>
      <c r="B16" s="105"/>
      <c r="C16" s="105"/>
      <c r="D16" s="105"/>
      <c r="E16" s="105"/>
      <c r="F16" s="105"/>
      <c r="G16" s="2"/>
      <c r="AC16" s="2"/>
    </row>
    <row r="17" spans="1:29" s="3" customFormat="1" ht="21.95" customHeight="1" x14ac:dyDescent="0.2">
      <c r="A17" s="44" t="s">
        <v>389</v>
      </c>
      <c r="B17" s="89" t="s">
        <v>283</v>
      </c>
      <c r="C17" s="89"/>
      <c r="D17" s="89"/>
      <c r="E17" s="44" t="s">
        <v>12</v>
      </c>
      <c r="F17" s="45">
        <v>14.222</v>
      </c>
      <c r="G17" s="2"/>
      <c r="AC17" s="2"/>
    </row>
    <row r="18" spans="1:29" s="3" customFormat="1" ht="21.95" customHeight="1" x14ac:dyDescent="0.2">
      <c r="A18" s="44" t="s">
        <v>390</v>
      </c>
      <c r="B18" s="89" t="s">
        <v>284</v>
      </c>
      <c r="C18" s="89"/>
      <c r="D18" s="89"/>
      <c r="E18" s="44" t="s">
        <v>12</v>
      </c>
      <c r="F18" s="45">
        <v>16.748000000000001</v>
      </c>
      <c r="G18" s="2"/>
      <c r="AC18" s="2"/>
    </row>
    <row r="19" spans="1:29" s="3" customFormat="1" ht="21.95" customHeight="1" x14ac:dyDescent="0.2">
      <c r="A19" s="44" t="s">
        <v>391</v>
      </c>
      <c r="B19" s="89" t="s">
        <v>285</v>
      </c>
      <c r="C19" s="89"/>
      <c r="D19" s="89"/>
      <c r="E19" s="44" t="s">
        <v>17</v>
      </c>
      <c r="F19" s="45">
        <v>2</v>
      </c>
      <c r="G19" s="2"/>
      <c r="AC19" s="2"/>
    </row>
    <row r="20" spans="1:29" s="3" customFormat="1" ht="21.95" customHeight="1" x14ac:dyDescent="0.2">
      <c r="A20" s="44" t="s">
        <v>392</v>
      </c>
      <c r="B20" s="89" t="s">
        <v>286</v>
      </c>
      <c r="C20" s="89"/>
      <c r="D20" s="89"/>
      <c r="E20" s="44" t="s">
        <v>17</v>
      </c>
      <c r="F20" s="45">
        <v>10</v>
      </c>
      <c r="G20" s="2"/>
      <c r="AC20" s="2"/>
    </row>
    <row r="21" spans="1:29" s="3" customFormat="1" ht="21.95" customHeight="1" x14ac:dyDescent="0.2">
      <c r="A21" s="44" t="s">
        <v>393</v>
      </c>
      <c r="B21" s="89" t="s">
        <v>287</v>
      </c>
      <c r="C21" s="89"/>
      <c r="D21" s="89"/>
      <c r="E21" s="44" t="s">
        <v>12</v>
      </c>
      <c r="F21" s="45">
        <v>35.07</v>
      </c>
      <c r="G21" s="2"/>
      <c r="AC21" s="2"/>
    </row>
    <row r="22" spans="1:29" s="3" customFormat="1" ht="21.95" customHeight="1" x14ac:dyDescent="0.2">
      <c r="A22" s="44" t="s">
        <v>394</v>
      </c>
      <c r="B22" s="89" t="s">
        <v>288</v>
      </c>
      <c r="C22" s="89"/>
      <c r="D22" s="89"/>
      <c r="E22" s="44" t="s">
        <v>173</v>
      </c>
      <c r="F22" s="45">
        <v>135.7209</v>
      </c>
      <c r="G22" s="2"/>
      <c r="AC22" s="2"/>
    </row>
    <row r="23" spans="1:29" s="3" customFormat="1" ht="21.95" customHeight="1" x14ac:dyDescent="0.2">
      <c r="A23" s="44" t="s">
        <v>395</v>
      </c>
      <c r="B23" s="89" t="s">
        <v>289</v>
      </c>
      <c r="C23" s="89"/>
      <c r="D23" s="89"/>
      <c r="E23" s="44" t="s">
        <v>290</v>
      </c>
      <c r="F23" s="45">
        <v>21</v>
      </c>
      <c r="G23" s="2"/>
      <c r="AC23" s="2"/>
    </row>
    <row r="24" spans="1:29" s="3" customFormat="1" ht="21.95" customHeight="1" x14ac:dyDescent="0.2">
      <c r="A24" s="44" t="s">
        <v>396</v>
      </c>
      <c r="B24" s="89" t="s">
        <v>291</v>
      </c>
      <c r="C24" s="89"/>
      <c r="D24" s="89"/>
      <c r="E24" s="44" t="s">
        <v>12</v>
      </c>
      <c r="F24" s="45">
        <v>193.61949999999999</v>
      </c>
      <c r="G24" s="2"/>
      <c r="AC24" s="2"/>
    </row>
    <row r="25" spans="1:29" s="3" customFormat="1" ht="21.95" customHeight="1" x14ac:dyDescent="0.2">
      <c r="A25" s="44" t="s">
        <v>397</v>
      </c>
      <c r="B25" s="89" t="s">
        <v>292</v>
      </c>
      <c r="C25" s="89"/>
      <c r="D25" s="89"/>
      <c r="E25" s="44" t="s">
        <v>12</v>
      </c>
      <c r="F25" s="45">
        <v>4.2</v>
      </c>
      <c r="G25" s="2"/>
      <c r="AC25" s="2"/>
    </row>
    <row r="26" spans="1:29" s="3" customFormat="1" ht="21.95" customHeight="1" x14ac:dyDescent="0.2">
      <c r="A26" s="44" t="s">
        <v>398</v>
      </c>
      <c r="B26" s="89" t="s">
        <v>293</v>
      </c>
      <c r="C26" s="89"/>
      <c r="D26" s="89"/>
      <c r="E26" s="44" t="s">
        <v>173</v>
      </c>
      <c r="F26" s="45">
        <v>852.20799999999997</v>
      </c>
      <c r="G26" s="2"/>
      <c r="AC26" s="2"/>
    </row>
    <row r="27" spans="1:29" s="3" customFormat="1" ht="21.95" customHeight="1" x14ac:dyDescent="0.2">
      <c r="A27" s="44" t="s">
        <v>399</v>
      </c>
      <c r="B27" s="89" t="s">
        <v>294</v>
      </c>
      <c r="C27" s="89"/>
      <c r="D27" s="89"/>
      <c r="E27" s="44" t="s">
        <v>12</v>
      </c>
      <c r="F27" s="45">
        <v>259.85500000000002</v>
      </c>
      <c r="G27" s="2"/>
      <c r="AC27" s="2"/>
    </row>
    <row r="28" spans="1:29" s="3" customFormat="1" ht="21.95" customHeight="1" x14ac:dyDescent="0.2">
      <c r="A28" s="44" t="s">
        <v>400</v>
      </c>
      <c r="B28" s="89" t="s">
        <v>295</v>
      </c>
      <c r="C28" s="89"/>
      <c r="D28" s="89"/>
      <c r="E28" s="44" t="s">
        <v>12</v>
      </c>
      <c r="F28" s="45">
        <v>43.06</v>
      </c>
      <c r="G28" s="2"/>
      <c r="AC28" s="2"/>
    </row>
    <row r="29" spans="1:29" s="3" customFormat="1" ht="21.95" customHeight="1" x14ac:dyDescent="0.2">
      <c r="A29" s="44" t="s">
        <v>401</v>
      </c>
      <c r="B29" s="89" t="s">
        <v>296</v>
      </c>
      <c r="C29" s="89"/>
      <c r="D29" s="89"/>
      <c r="E29" s="44" t="s">
        <v>12</v>
      </c>
      <c r="F29" s="45">
        <v>36.9</v>
      </c>
      <c r="G29" s="2"/>
      <c r="AC29" s="2"/>
    </row>
    <row r="30" spans="1:29" s="3" customFormat="1" ht="21.95" customHeight="1" x14ac:dyDescent="0.2">
      <c r="A30" s="44" t="s">
        <v>402</v>
      </c>
      <c r="B30" s="89" t="s">
        <v>297</v>
      </c>
      <c r="C30" s="89"/>
      <c r="D30" s="89"/>
      <c r="E30" s="44" t="s">
        <v>12</v>
      </c>
      <c r="F30" s="45">
        <v>43.5625</v>
      </c>
      <c r="G30" s="2"/>
      <c r="AC30" s="2"/>
    </row>
    <row r="31" spans="1:29" s="3" customFormat="1" ht="21.95" customHeight="1" x14ac:dyDescent="0.2">
      <c r="A31" s="44" t="s">
        <v>403</v>
      </c>
      <c r="B31" s="89" t="s">
        <v>298</v>
      </c>
      <c r="C31" s="89"/>
      <c r="D31" s="89"/>
      <c r="E31" s="44" t="s">
        <v>12</v>
      </c>
      <c r="F31" s="45">
        <v>7.8</v>
      </c>
      <c r="G31" s="2"/>
      <c r="AC31" s="2"/>
    </row>
    <row r="32" spans="1:29" s="3" customFormat="1" ht="21.95" customHeight="1" x14ac:dyDescent="0.2">
      <c r="A32" s="44" t="s">
        <v>404</v>
      </c>
      <c r="B32" s="89" t="s">
        <v>299</v>
      </c>
      <c r="C32" s="89"/>
      <c r="D32" s="89"/>
      <c r="E32" s="44" t="s">
        <v>173</v>
      </c>
      <c r="F32" s="45">
        <v>6</v>
      </c>
      <c r="G32" s="2"/>
      <c r="AC32" s="2"/>
    </row>
    <row r="33" spans="1:29" s="3" customFormat="1" ht="21.95" customHeight="1" x14ac:dyDescent="0.2">
      <c r="A33" s="44" t="s">
        <v>405</v>
      </c>
      <c r="B33" s="89" t="s">
        <v>300</v>
      </c>
      <c r="C33" s="89"/>
      <c r="D33" s="89"/>
      <c r="E33" s="44" t="s">
        <v>173</v>
      </c>
      <c r="F33" s="45">
        <v>20.5</v>
      </c>
      <c r="G33" s="2"/>
      <c r="AC33" s="2"/>
    </row>
    <row r="34" spans="1:29" s="3" customFormat="1" ht="21.95" customHeight="1" x14ac:dyDescent="0.2">
      <c r="A34" s="44" t="s">
        <v>406</v>
      </c>
      <c r="B34" s="89" t="s">
        <v>301</v>
      </c>
      <c r="C34" s="89"/>
      <c r="D34" s="89"/>
      <c r="E34" s="44" t="s">
        <v>302</v>
      </c>
      <c r="F34" s="45">
        <v>4</v>
      </c>
      <c r="G34" s="2"/>
      <c r="AC34" s="2"/>
    </row>
    <row r="35" spans="1:29" s="3" customFormat="1" ht="21.95" customHeight="1" x14ac:dyDescent="0.2">
      <c r="A35" s="44" t="s">
        <v>407</v>
      </c>
      <c r="B35" s="89" t="s">
        <v>303</v>
      </c>
      <c r="C35" s="89"/>
      <c r="D35" s="89"/>
      <c r="E35" s="44" t="s">
        <v>12</v>
      </c>
      <c r="F35" s="45">
        <v>104.11</v>
      </c>
      <c r="G35" s="2"/>
      <c r="AC35" s="2"/>
    </row>
  </sheetData>
  <autoFilter ref="A12:F35">
    <filterColumn colId="1" showButton="0"/>
    <filterColumn colId="2" showButton="0"/>
  </autoFilter>
  <mergeCells count="26">
    <mergeCell ref="A16:F16"/>
    <mergeCell ref="A6:F6"/>
    <mergeCell ref="A12:A14"/>
    <mergeCell ref="B12:D14"/>
    <mergeCell ref="E12:E14"/>
    <mergeCell ref="F12:F14"/>
    <mergeCell ref="B15:D15"/>
    <mergeCell ref="B28:D28"/>
    <mergeCell ref="B17:D17"/>
    <mergeCell ref="B18:D18"/>
    <mergeCell ref="B19:D19"/>
    <mergeCell ref="B20:D20"/>
    <mergeCell ref="B21:D21"/>
    <mergeCell ref="B22:D22"/>
    <mergeCell ref="B23:D23"/>
    <mergeCell ref="B24:D24"/>
    <mergeCell ref="B25:D25"/>
    <mergeCell ref="B26:D26"/>
    <mergeCell ref="B27:D27"/>
    <mergeCell ref="B35:D35"/>
    <mergeCell ref="B29:D29"/>
    <mergeCell ref="B30:D30"/>
    <mergeCell ref="B31:D31"/>
    <mergeCell ref="B32:D32"/>
    <mergeCell ref="B33:D33"/>
    <mergeCell ref="B34:D34"/>
  </mergeCells>
  <printOptions horizontalCentered="1"/>
  <pageMargins left="0.39370077848434498" right="0.23622047901153601" top="0.35433071851730302" bottom="0.31496062874794001" header="0.118110239505768" footer="0.118110239505768"/>
  <pageSetup paperSize="9" scale="69" fitToHeight="0" orientation="portrait" r:id="rId1"/>
  <headerFooter>
    <oddFooter>&amp;RСтраница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9"/>
  <sheetViews>
    <sheetView topLeftCell="A2" workbookViewId="0">
      <selection activeCell="A16" sqref="A16:F29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61" style="2" customWidth="1"/>
    <col min="5" max="5" width="8.5703125" style="2" customWidth="1"/>
    <col min="6" max="6" width="13.85546875" style="2" customWidth="1"/>
    <col min="7" max="7" width="11" style="2" hidden="1" customWidth="1"/>
    <col min="8" max="8" width="69.28515625" style="3" hidden="1" customWidth="1"/>
    <col min="9" max="13" width="141" style="3" hidden="1" customWidth="1"/>
    <col min="14" max="14" width="34.140625" style="3" hidden="1" customWidth="1"/>
    <col min="15" max="15" width="112" style="3" hidden="1" customWidth="1"/>
    <col min="16" max="20" width="34.140625" style="3" hidden="1" customWidth="1"/>
    <col min="21" max="21" width="112" style="3" hidden="1" customWidth="1"/>
    <col min="22" max="24" width="84.42578125" style="3" hidden="1" customWidth="1"/>
    <col min="25" max="25" width="112" style="3" hidden="1" customWidth="1"/>
    <col min="26" max="28" width="84.42578125" style="3" hidden="1" customWidth="1"/>
    <col min="29" max="16384" width="9.140625" style="2"/>
  </cols>
  <sheetData>
    <row r="1" spans="1:29" s="4" customFormat="1" ht="9.75" customHeight="1" x14ac:dyDescent="0.25">
      <c r="A1" s="5"/>
      <c r="B1" s="5"/>
      <c r="C1" s="6"/>
      <c r="D1" s="6"/>
      <c r="E1" s="6"/>
      <c r="F1" s="6"/>
    </row>
    <row r="2" spans="1:29" s="4" customFormat="1" ht="15" x14ac:dyDescent="0.25">
      <c r="A2" s="7"/>
      <c r="B2" s="5"/>
      <c r="C2" s="5"/>
      <c r="D2" s="1"/>
      <c r="E2" s="8"/>
      <c r="F2" s="8"/>
    </row>
    <row r="3" spans="1:29" s="4" customFormat="1" ht="9.75" customHeight="1" x14ac:dyDescent="0.25">
      <c r="A3" s="5"/>
      <c r="B3" s="9"/>
      <c r="C3" s="10"/>
      <c r="D3" s="10"/>
      <c r="E3" s="10"/>
      <c r="F3" s="10"/>
    </row>
    <row r="4" spans="1:29" s="4" customFormat="1" ht="12.75" customHeight="1" x14ac:dyDescent="0.25">
      <c r="A4" s="7"/>
      <c r="B4" s="12"/>
      <c r="C4" s="13"/>
      <c r="D4" s="11"/>
      <c r="F4" s="9"/>
    </row>
    <row r="5" spans="1:29" s="4" customFormat="1" ht="12.75" customHeight="1" x14ac:dyDescent="0.25">
      <c r="A5" s="5"/>
      <c r="B5" s="12"/>
      <c r="C5" s="13"/>
      <c r="D5" s="11"/>
    </row>
    <row r="6" spans="1:29" s="4" customFormat="1" ht="26.25" customHeight="1" x14ac:dyDescent="0.25">
      <c r="A6" s="90" t="s">
        <v>1977</v>
      </c>
      <c r="B6" s="90"/>
      <c r="C6" s="90"/>
      <c r="D6" s="90"/>
      <c r="E6" s="90"/>
      <c r="F6" s="90"/>
    </row>
    <row r="7" spans="1:29" s="4" customFormat="1" ht="12.75" customHeight="1" x14ac:dyDescent="0.25">
      <c r="A7" s="5"/>
      <c r="B7" s="12"/>
      <c r="C7" s="13"/>
      <c r="D7" s="11"/>
      <c r="F7" s="9"/>
    </row>
    <row r="8" spans="1:29" s="4" customFormat="1" ht="12.75" customHeight="1" x14ac:dyDescent="0.25">
      <c r="A8" s="5"/>
      <c r="B8" s="12"/>
      <c r="C8" s="13"/>
      <c r="D8" s="11"/>
      <c r="F8" s="9"/>
    </row>
    <row r="9" spans="1:29" s="4" customFormat="1" ht="12.75" customHeight="1" x14ac:dyDescent="0.25">
      <c r="A9" s="5"/>
      <c r="B9" s="12"/>
      <c r="C9" s="13"/>
      <c r="D9" s="11"/>
      <c r="F9" s="9"/>
    </row>
    <row r="10" spans="1:29" s="4" customFormat="1" ht="12.75" customHeight="1" x14ac:dyDescent="0.25">
      <c r="A10" s="5"/>
      <c r="B10" s="12"/>
      <c r="C10" s="13"/>
      <c r="D10" s="14"/>
      <c r="F10" s="9"/>
    </row>
    <row r="11" spans="1:29" s="4" customFormat="1" ht="9.75" customHeight="1" x14ac:dyDescent="0.25">
      <c r="A11" s="15"/>
    </row>
    <row r="12" spans="1:29" s="4" customFormat="1" ht="36" customHeight="1" x14ac:dyDescent="0.25">
      <c r="A12" s="92" t="s">
        <v>0</v>
      </c>
      <c r="B12" s="93" t="s">
        <v>1</v>
      </c>
      <c r="C12" s="93"/>
      <c r="D12" s="93"/>
      <c r="E12" s="93" t="s">
        <v>2</v>
      </c>
      <c r="F12" s="95" t="s">
        <v>3</v>
      </c>
    </row>
    <row r="13" spans="1:29" s="4" customFormat="1" ht="36.75" customHeight="1" x14ac:dyDescent="0.25">
      <c r="A13" s="92"/>
      <c r="B13" s="93"/>
      <c r="C13" s="93"/>
      <c r="D13" s="93"/>
      <c r="E13" s="93"/>
      <c r="F13" s="96"/>
    </row>
    <row r="14" spans="1:29" s="4" customFormat="1" ht="15" x14ac:dyDescent="0.25">
      <c r="A14" s="92"/>
      <c r="B14" s="93"/>
      <c r="C14" s="93"/>
      <c r="D14" s="93"/>
      <c r="E14" s="93"/>
      <c r="F14" s="97"/>
    </row>
    <row r="15" spans="1:29" s="4" customFormat="1" ht="15" x14ac:dyDescent="0.25">
      <c r="A15" s="16">
        <v>1</v>
      </c>
      <c r="B15" s="91">
        <v>2</v>
      </c>
      <c r="C15" s="91"/>
      <c r="D15" s="91"/>
      <c r="E15" s="69">
        <v>3</v>
      </c>
      <c r="F15" s="69">
        <v>4</v>
      </c>
      <c r="G15" s="18"/>
    </row>
    <row r="16" spans="1:29" s="3" customFormat="1" ht="21.95" customHeight="1" x14ac:dyDescent="0.2">
      <c r="A16" s="105" t="s">
        <v>408</v>
      </c>
      <c r="B16" s="105"/>
      <c r="C16" s="105"/>
      <c r="D16" s="105"/>
      <c r="E16" s="105"/>
      <c r="F16" s="105"/>
      <c r="G16" s="2"/>
      <c r="AC16" s="2"/>
    </row>
    <row r="17" spans="1:29" s="3" customFormat="1" ht="21.95" customHeight="1" x14ac:dyDescent="0.2">
      <c r="A17" s="44" t="s">
        <v>421</v>
      </c>
      <c r="B17" s="89" t="s">
        <v>409</v>
      </c>
      <c r="C17" s="89"/>
      <c r="D17" s="89"/>
      <c r="E17" s="44" t="s">
        <v>30</v>
      </c>
      <c r="F17" s="45">
        <f>1978.416+2139.192+1089.6+1311.15792+1517.472</f>
        <v>8035.8379199999999</v>
      </c>
      <c r="G17" s="52"/>
      <c r="H17" s="53">
        <v>1978.4159999999999</v>
      </c>
      <c r="AC17" s="2"/>
    </row>
    <row r="18" spans="1:29" s="3" customFormat="1" ht="21.95" customHeight="1" x14ac:dyDescent="0.2">
      <c r="A18" s="44" t="s">
        <v>426</v>
      </c>
      <c r="B18" s="89" t="s">
        <v>410</v>
      </c>
      <c r="C18" s="89"/>
      <c r="D18" s="89"/>
      <c r="E18" s="44" t="s">
        <v>12</v>
      </c>
      <c r="F18" s="45">
        <f>142.29+30.243</f>
        <v>172.53299999999999</v>
      </c>
      <c r="G18" s="52"/>
      <c r="H18" s="56">
        <v>142.29</v>
      </c>
      <c r="AC18" s="2"/>
    </row>
    <row r="19" spans="1:29" s="3" customFormat="1" ht="21.95" customHeight="1" x14ac:dyDescent="0.2">
      <c r="A19" s="44" t="s">
        <v>427</v>
      </c>
      <c r="B19" s="89" t="s">
        <v>411</v>
      </c>
      <c r="C19" s="89"/>
      <c r="D19" s="89"/>
      <c r="E19" s="44" t="s">
        <v>9</v>
      </c>
      <c r="F19" s="45">
        <v>2.79</v>
      </c>
      <c r="G19" s="52"/>
      <c r="H19" s="56">
        <v>2.79</v>
      </c>
      <c r="AC19" s="2"/>
    </row>
    <row r="20" spans="1:29" s="3" customFormat="1" ht="21.95" customHeight="1" x14ac:dyDescent="0.2">
      <c r="A20" s="44" t="s">
        <v>429</v>
      </c>
      <c r="B20" s="89" t="s">
        <v>412</v>
      </c>
      <c r="C20" s="89"/>
      <c r="D20" s="89"/>
      <c r="E20" s="44" t="s">
        <v>5</v>
      </c>
      <c r="F20" s="45">
        <v>0.35580000000000001</v>
      </c>
      <c r="G20" s="52"/>
      <c r="H20" s="57">
        <v>0.35580000000000001</v>
      </c>
      <c r="AC20" s="2"/>
    </row>
    <row r="21" spans="1:29" s="3" customFormat="1" ht="21.95" customHeight="1" x14ac:dyDescent="0.2">
      <c r="A21" s="44" t="s">
        <v>430</v>
      </c>
      <c r="B21" s="89" t="s">
        <v>166</v>
      </c>
      <c r="C21" s="89"/>
      <c r="D21" s="89"/>
      <c r="E21" s="44" t="s">
        <v>34</v>
      </c>
      <c r="F21" s="45">
        <v>57.707999999999998</v>
      </c>
      <c r="G21" s="52"/>
      <c r="H21" s="53">
        <v>57.707999999999998</v>
      </c>
      <c r="AC21" s="2"/>
    </row>
    <row r="22" spans="1:29" s="3" customFormat="1" ht="21.95" customHeight="1" x14ac:dyDescent="0.2">
      <c r="A22" s="44" t="s">
        <v>431</v>
      </c>
      <c r="B22" s="89" t="s">
        <v>413</v>
      </c>
      <c r="C22" s="89"/>
      <c r="D22" s="89"/>
      <c r="E22" s="44" t="s">
        <v>173</v>
      </c>
      <c r="F22" s="45">
        <f>43.01+1426</f>
        <v>1469.01</v>
      </c>
      <c r="G22" s="52"/>
      <c r="H22" s="56">
        <v>43.01</v>
      </c>
      <c r="AC22" s="2"/>
    </row>
    <row r="23" spans="1:29" s="3" customFormat="1" ht="21.95" customHeight="1" x14ac:dyDescent="0.2">
      <c r="A23" s="44" t="s">
        <v>432</v>
      </c>
      <c r="B23" s="89" t="s">
        <v>414</v>
      </c>
      <c r="C23" s="89"/>
      <c r="D23" s="89"/>
      <c r="E23" s="44" t="s">
        <v>17</v>
      </c>
      <c r="F23" s="45">
        <v>38.200000000000003</v>
      </c>
      <c r="G23" s="52"/>
      <c r="H23" s="54">
        <v>38.200000000000003</v>
      </c>
      <c r="AC23" s="2"/>
    </row>
    <row r="24" spans="1:29" s="3" customFormat="1" ht="21.95" customHeight="1" x14ac:dyDescent="0.2">
      <c r="A24" s="44" t="s">
        <v>433</v>
      </c>
      <c r="B24" s="89" t="s">
        <v>415</v>
      </c>
      <c r="C24" s="89"/>
      <c r="D24" s="89"/>
      <c r="E24" s="44" t="s">
        <v>17</v>
      </c>
      <c r="F24" s="45">
        <v>15</v>
      </c>
      <c r="G24" s="52"/>
      <c r="H24" s="58">
        <v>15</v>
      </c>
      <c r="AC24" s="2"/>
    </row>
    <row r="25" spans="1:29" s="3" customFormat="1" ht="21.95" customHeight="1" x14ac:dyDescent="0.2">
      <c r="A25" s="44" t="s">
        <v>434</v>
      </c>
      <c r="B25" s="89" t="s">
        <v>416</v>
      </c>
      <c r="C25" s="89"/>
      <c r="D25" s="89"/>
      <c r="E25" s="44" t="s">
        <v>17</v>
      </c>
      <c r="F25" s="45">
        <v>51</v>
      </c>
      <c r="G25" s="52"/>
      <c r="H25" s="58">
        <v>51</v>
      </c>
      <c r="AC25" s="2"/>
    </row>
    <row r="26" spans="1:29" s="3" customFormat="1" ht="21.95" customHeight="1" x14ac:dyDescent="0.2">
      <c r="A26" s="44" t="s">
        <v>436</v>
      </c>
      <c r="B26" s="89" t="s">
        <v>417</v>
      </c>
      <c r="C26" s="89"/>
      <c r="D26" s="89"/>
      <c r="E26" s="44" t="s">
        <v>5</v>
      </c>
      <c r="F26" s="45">
        <f>0.00756+0.01134+0.01134+0.00504+0.00756+0.0139+0.0152+0.00756+0.00504</f>
        <v>8.4540000000000004E-2</v>
      </c>
      <c r="G26" s="52"/>
      <c r="H26" s="55">
        <v>7.5599999999999999E-3</v>
      </c>
      <c r="AC26" s="2"/>
    </row>
    <row r="27" spans="1:29" s="3" customFormat="1" ht="21.95" customHeight="1" x14ac:dyDescent="0.2">
      <c r="A27" s="44" t="s">
        <v>437</v>
      </c>
      <c r="B27" s="89" t="s">
        <v>418</v>
      </c>
      <c r="C27" s="89"/>
      <c r="D27" s="89"/>
      <c r="E27" s="44" t="s">
        <v>5</v>
      </c>
      <c r="F27" s="45">
        <f>0.10284+0.1554+0.15018+0.092+0.07134+0.07152+0.1683+0.2236+0.07152+0.1698</f>
        <v>1.2765</v>
      </c>
      <c r="G27" s="52"/>
      <c r="H27" s="55">
        <v>0.10284</v>
      </c>
      <c r="AC27" s="2"/>
    </row>
    <row r="28" spans="1:29" s="3" customFormat="1" ht="21.95" customHeight="1" x14ac:dyDescent="0.2">
      <c r="A28" s="44" t="s">
        <v>438</v>
      </c>
      <c r="B28" s="89" t="s">
        <v>419</v>
      </c>
      <c r="C28" s="89"/>
      <c r="D28" s="89"/>
      <c r="E28" s="44" t="s">
        <v>12</v>
      </c>
      <c r="F28" s="45">
        <f>13.26+13.719+8.67+8.874+9.2616+18.054+18.768+32.844+18.054+17.136</f>
        <v>158.64060000000001</v>
      </c>
      <c r="G28" s="52"/>
      <c r="H28" s="56">
        <v>13.26</v>
      </c>
      <c r="AC28" s="2"/>
    </row>
    <row r="29" spans="1:29" s="3" customFormat="1" ht="21.95" customHeight="1" x14ac:dyDescent="0.2">
      <c r="A29" s="44" t="s">
        <v>439</v>
      </c>
      <c r="B29" s="89" t="s">
        <v>420</v>
      </c>
      <c r="C29" s="89"/>
      <c r="D29" s="89"/>
      <c r="E29" s="44" t="s">
        <v>12</v>
      </c>
      <c r="F29" s="45">
        <f>13.26+13.719+8.67+8.874+9.2616+18.054+18.768+32.844+18.054+17.136</f>
        <v>158.64060000000001</v>
      </c>
      <c r="G29" s="52"/>
      <c r="H29" s="56">
        <v>13.26</v>
      </c>
      <c r="AC29" s="2"/>
    </row>
  </sheetData>
  <autoFilter ref="A12:F29">
    <filterColumn colId="1" showButton="0"/>
    <filterColumn colId="2" showButton="0"/>
  </autoFilter>
  <mergeCells count="20">
    <mergeCell ref="B15:D15"/>
    <mergeCell ref="A6:F6"/>
    <mergeCell ref="A12:A14"/>
    <mergeCell ref="B12:D14"/>
    <mergeCell ref="E12:E14"/>
    <mergeCell ref="F12:F14"/>
    <mergeCell ref="B18:D18"/>
    <mergeCell ref="B19:D19"/>
    <mergeCell ref="B20:D20"/>
    <mergeCell ref="B21:D21"/>
    <mergeCell ref="A16:F16"/>
    <mergeCell ref="B17:D17"/>
    <mergeCell ref="B27:D27"/>
    <mergeCell ref="B28:D28"/>
    <mergeCell ref="B29:D29"/>
    <mergeCell ref="B22:D22"/>
    <mergeCell ref="B23:D23"/>
    <mergeCell ref="B24:D24"/>
    <mergeCell ref="B25:D25"/>
    <mergeCell ref="B26:D26"/>
  </mergeCells>
  <printOptions horizontalCentered="1"/>
  <pageMargins left="0.39370077848434498" right="0.23622047901153601" top="0.35433071851730302" bottom="0.31496062874794001" header="0.118110239505768" footer="0.118110239505768"/>
  <pageSetup paperSize="9" scale="69" fitToHeight="0" orientation="portrait" r:id="rId1"/>
  <headerFooter>
    <oddFooter>&amp;RСтраница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87"/>
  <sheetViews>
    <sheetView workbookViewId="0">
      <selection activeCell="A16" sqref="A16:F87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61" style="2" customWidth="1"/>
    <col min="5" max="5" width="8.5703125" style="2" customWidth="1"/>
    <col min="6" max="6" width="13.85546875" style="2" customWidth="1"/>
    <col min="7" max="7" width="11" style="2" hidden="1" customWidth="1"/>
    <col min="8" max="8" width="69.28515625" style="3" hidden="1" customWidth="1"/>
    <col min="9" max="13" width="141" style="3" hidden="1" customWidth="1"/>
    <col min="14" max="14" width="34.140625" style="3" hidden="1" customWidth="1"/>
    <col min="15" max="15" width="112" style="3" hidden="1" customWidth="1"/>
    <col min="16" max="20" width="34.140625" style="3" hidden="1" customWidth="1"/>
    <col min="21" max="21" width="112" style="3" hidden="1" customWidth="1"/>
    <col min="22" max="24" width="84.42578125" style="3" hidden="1" customWidth="1"/>
    <col min="25" max="25" width="112" style="3" hidden="1" customWidth="1"/>
    <col min="26" max="28" width="84.42578125" style="3" hidden="1" customWidth="1"/>
    <col min="29" max="16384" width="9.140625" style="2"/>
  </cols>
  <sheetData>
    <row r="1" spans="1:29" s="4" customFormat="1" ht="9.75" customHeight="1" x14ac:dyDescent="0.25">
      <c r="A1" s="5"/>
      <c r="B1" s="5"/>
      <c r="C1" s="6"/>
      <c r="D1" s="6"/>
      <c r="E1" s="6"/>
      <c r="F1" s="6"/>
    </row>
    <row r="2" spans="1:29" s="4" customFormat="1" ht="15" x14ac:dyDescent="0.25">
      <c r="A2" s="7"/>
      <c r="B2" s="5"/>
      <c r="C2" s="5"/>
      <c r="D2" s="1"/>
      <c r="E2" s="8"/>
      <c r="F2" s="8"/>
    </row>
    <row r="3" spans="1:29" s="4" customFormat="1" ht="9.75" customHeight="1" x14ac:dyDescent="0.25">
      <c r="A3" s="5"/>
      <c r="B3" s="9"/>
      <c r="C3" s="10"/>
      <c r="D3" s="10"/>
      <c r="E3" s="10"/>
      <c r="F3" s="10"/>
    </row>
    <row r="4" spans="1:29" s="4" customFormat="1" ht="12.75" customHeight="1" x14ac:dyDescent="0.25">
      <c r="A4" s="7"/>
      <c r="B4" s="12"/>
      <c r="C4" s="13"/>
      <c r="D4" s="11"/>
      <c r="F4" s="9"/>
    </row>
    <row r="5" spans="1:29" s="4" customFormat="1" ht="12.75" customHeight="1" x14ac:dyDescent="0.25">
      <c r="A5" s="5"/>
      <c r="B5" s="12"/>
      <c r="C5" s="13"/>
      <c r="D5" s="11"/>
    </row>
    <row r="6" spans="1:29" s="4" customFormat="1" ht="26.25" customHeight="1" x14ac:dyDescent="0.25">
      <c r="A6" s="90" t="s">
        <v>1977</v>
      </c>
      <c r="B6" s="90"/>
      <c r="C6" s="90"/>
      <c r="D6" s="90"/>
      <c r="E6" s="90"/>
      <c r="F6" s="90"/>
    </row>
    <row r="7" spans="1:29" s="4" customFormat="1" ht="12.75" customHeight="1" x14ac:dyDescent="0.25">
      <c r="A7" s="5"/>
      <c r="B7" s="12"/>
      <c r="C7" s="13"/>
      <c r="D7" s="11"/>
      <c r="F7" s="9"/>
    </row>
    <row r="8" spans="1:29" s="4" customFormat="1" ht="12.75" customHeight="1" x14ac:dyDescent="0.25">
      <c r="A8" s="5"/>
      <c r="B8" s="12"/>
      <c r="C8" s="13"/>
      <c r="D8" s="11"/>
      <c r="F8" s="9"/>
    </row>
    <row r="9" spans="1:29" s="4" customFormat="1" ht="12.75" customHeight="1" x14ac:dyDescent="0.25">
      <c r="A9" s="5"/>
      <c r="B9" s="12"/>
      <c r="C9" s="13"/>
      <c r="D9" s="11"/>
      <c r="F9" s="9"/>
    </row>
    <row r="10" spans="1:29" s="4" customFormat="1" ht="12.75" customHeight="1" x14ac:dyDescent="0.25">
      <c r="A10" s="5"/>
      <c r="B10" s="12"/>
      <c r="C10" s="13"/>
      <c r="D10" s="14"/>
      <c r="F10" s="9"/>
    </row>
    <row r="11" spans="1:29" s="4" customFormat="1" ht="9.75" customHeight="1" x14ac:dyDescent="0.25">
      <c r="A11" s="15"/>
    </row>
    <row r="12" spans="1:29" s="4" customFormat="1" ht="36" customHeight="1" x14ac:dyDescent="0.25">
      <c r="A12" s="92" t="s">
        <v>0</v>
      </c>
      <c r="B12" s="93" t="s">
        <v>1</v>
      </c>
      <c r="C12" s="93"/>
      <c r="D12" s="93"/>
      <c r="E12" s="93" t="s">
        <v>2</v>
      </c>
      <c r="F12" s="95" t="s">
        <v>3</v>
      </c>
    </row>
    <row r="13" spans="1:29" s="4" customFormat="1" ht="36.75" customHeight="1" x14ac:dyDescent="0.25">
      <c r="A13" s="92"/>
      <c r="B13" s="93"/>
      <c r="C13" s="93"/>
      <c r="D13" s="93"/>
      <c r="E13" s="93"/>
      <c r="F13" s="96"/>
    </row>
    <row r="14" spans="1:29" s="4" customFormat="1" ht="15" x14ac:dyDescent="0.25">
      <c r="A14" s="92"/>
      <c r="B14" s="93"/>
      <c r="C14" s="93"/>
      <c r="D14" s="93"/>
      <c r="E14" s="93"/>
      <c r="F14" s="97"/>
    </row>
    <row r="15" spans="1:29" s="4" customFormat="1" ht="15" x14ac:dyDescent="0.25">
      <c r="A15" s="16">
        <v>1</v>
      </c>
      <c r="B15" s="91">
        <v>2</v>
      </c>
      <c r="C15" s="91"/>
      <c r="D15" s="91"/>
      <c r="E15" s="69">
        <v>3</v>
      </c>
      <c r="F15" s="69">
        <v>4</v>
      </c>
      <c r="G15" s="18"/>
    </row>
    <row r="16" spans="1:29" s="3" customFormat="1" ht="21.95" customHeight="1" x14ac:dyDescent="0.2">
      <c r="A16" s="105" t="s">
        <v>476</v>
      </c>
      <c r="B16" s="105"/>
      <c r="C16" s="105"/>
      <c r="D16" s="105"/>
      <c r="E16" s="105"/>
      <c r="F16" s="105"/>
      <c r="G16" s="2"/>
      <c r="AC16" s="2"/>
    </row>
    <row r="17" spans="1:29" s="3" customFormat="1" ht="21.95" customHeight="1" x14ac:dyDescent="0.2">
      <c r="A17" s="44" t="s">
        <v>1105</v>
      </c>
      <c r="B17" s="89" t="s">
        <v>477</v>
      </c>
      <c r="C17" s="89"/>
      <c r="D17" s="89"/>
      <c r="E17" s="44" t="s">
        <v>17</v>
      </c>
      <c r="F17" s="45">
        <v>3</v>
      </c>
      <c r="G17" s="52"/>
      <c r="H17" s="58">
        <v>3</v>
      </c>
      <c r="AC17" s="2"/>
    </row>
    <row r="18" spans="1:29" s="3" customFormat="1" ht="21.95" customHeight="1" x14ac:dyDescent="0.2">
      <c r="A18" s="44" t="s">
        <v>1106</v>
      </c>
      <c r="B18" s="89" t="s">
        <v>478</v>
      </c>
      <c r="C18" s="89"/>
      <c r="D18" s="89"/>
      <c r="E18" s="44" t="s">
        <v>290</v>
      </c>
      <c r="F18" s="45">
        <v>12</v>
      </c>
      <c r="G18" s="52"/>
      <c r="H18" s="58">
        <v>12</v>
      </c>
      <c r="AC18" s="2"/>
    </row>
    <row r="19" spans="1:29" s="3" customFormat="1" ht="21.95" customHeight="1" x14ac:dyDescent="0.2">
      <c r="A19" s="44" t="s">
        <v>1107</v>
      </c>
      <c r="B19" s="89" t="s">
        <v>479</v>
      </c>
      <c r="C19" s="89"/>
      <c r="D19" s="89"/>
      <c r="E19" s="44" t="s">
        <v>290</v>
      </c>
      <c r="F19" s="45">
        <v>11</v>
      </c>
      <c r="G19" s="52"/>
      <c r="H19" s="58">
        <v>11</v>
      </c>
      <c r="AC19" s="2"/>
    </row>
    <row r="20" spans="1:29" s="3" customFormat="1" ht="21.95" customHeight="1" x14ac:dyDescent="0.2">
      <c r="A20" s="44" t="s">
        <v>1108</v>
      </c>
      <c r="B20" s="89" t="s">
        <v>480</v>
      </c>
      <c r="C20" s="89"/>
      <c r="D20" s="89"/>
      <c r="E20" s="44" t="s">
        <v>290</v>
      </c>
      <c r="F20" s="45">
        <v>16</v>
      </c>
      <c r="G20" s="52"/>
      <c r="H20" s="58">
        <v>16</v>
      </c>
      <c r="AC20" s="2"/>
    </row>
    <row r="21" spans="1:29" s="3" customFormat="1" ht="21.95" customHeight="1" x14ac:dyDescent="0.2">
      <c r="A21" s="44" t="s">
        <v>1109</v>
      </c>
      <c r="B21" s="89" t="s">
        <v>481</v>
      </c>
      <c r="C21" s="89"/>
      <c r="D21" s="89"/>
      <c r="E21" s="44" t="s">
        <v>290</v>
      </c>
      <c r="F21" s="45">
        <v>3</v>
      </c>
      <c r="G21" s="52"/>
      <c r="H21" s="58">
        <v>3</v>
      </c>
      <c r="AC21" s="2"/>
    </row>
    <row r="22" spans="1:29" s="3" customFormat="1" ht="21.95" customHeight="1" x14ac:dyDescent="0.2">
      <c r="A22" s="44" t="s">
        <v>1110</v>
      </c>
      <c r="B22" s="89" t="s">
        <v>482</v>
      </c>
      <c r="C22" s="89"/>
      <c r="D22" s="89"/>
      <c r="E22" s="44" t="s">
        <v>290</v>
      </c>
      <c r="F22" s="45">
        <v>31</v>
      </c>
      <c r="G22" s="52"/>
      <c r="H22" s="58">
        <v>31</v>
      </c>
      <c r="AC22" s="2"/>
    </row>
    <row r="23" spans="1:29" s="3" customFormat="1" ht="21.95" customHeight="1" x14ac:dyDescent="0.2">
      <c r="A23" s="44" t="s">
        <v>1111</v>
      </c>
      <c r="B23" s="89" t="s">
        <v>483</v>
      </c>
      <c r="C23" s="89"/>
      <c r="D23" s="89"/>
      <c r="E23" s="44" t="s">
        <v>290</v>
      </c>
      <c r="F23" s="45">
        <v>31</v>
      </c>
      <c r="G23" s="52"/>
      <c r="H23" s="58">
        <v>31</v>
      </c>
      <c r="AC23" s="2"/>
    </row>
    <row r="24" spans="1:29" s="3" customFormat="1" ht="21.95" customHeight="1" x14ac:dyDescent="0.2">
      <c r="A24" s="44" t="s">
        <v>1112</v>
      </c>
      <c r="B24" s="89" t="s">
        <v>484</v>
      </c>
      <c r="C24" s="89"/>
      <c r="D24" s="89"/>
      <c r="E24" s="44" t="s">
        <v>173</v>
      </c>
      <c r="F24" s="45">
        <v>286.42599999999999</v>
      </c>
      <c r="G24" s="52"/>
      <c r="H24" s="53">
        <v>286.42599999999999</v>
      </c>
      <c r="AC24" s="2"/>
    </row>
    <row r="25" spans="1:29" s="3" customFormat="1" ht="21.95" customHeight="1" x14ac:dyDescent="0.2">
      <c r="A25" s="44" t="s">
        <v>1113</v>
      </c>
      <c r="B25" s="89" t="s">
        <v>485</v>
      </c>
      <c r="C25" s="89"/>
      <c r="D25" s="89"/>
      <c r="E25" s="44" t="s">
        <v>173</v>
      </c>
      <c r="F25" s="45">
        <v>124.251</v>
      </c>
      <c r="G25" s="52"/>
      <c r="H25" s="53">
        <v>124.251</v>
      </c>
      <c r="AC25" s="2"/>
    </row>
    <row r="26" spans="1:29" s="3" customFormat="1" ht="21.95" customHeight="1" x14ac:dyDescent="0.2">
      <c r="A26" s="44" t="s">
        <v>1114</v>
      </c>
      <c r="B26" s="89" t="s">
        <v>486</v>
      </c>
      <c r="C26" s="89"/>
      <c r="D26" s="89"/>
      <c r="E26" s="44" t="s">
        <v>17</v>
      </c>
      <c r="F26" s="45">
        <v>39</v>
      </c>
      <c r="G26" s="52"/>
      <c r="H26" s="58">
        <v>22</v>
      </c>
      <c r="AC26" s="2"/>
    </row>
    <row r="27" spans="1:29" s="3" customFormat="1" ht="21.95" customHeight="1" x14ac:dyDescent="0.2">
      <c r="A27" s="44" t="s">
        <v>1116</v>
      </c>
      <c r="B27" s="89" t="s">
        <v>487</v>
      </c>
      <c r="C27" s="89"/>
      <c r="D27" s="89"/>
      <c r="E27" s="44" t="s">
        <v>17</v>
      </c>
      <c r="F27" s="45">
        <v>176</v>
      </c>
      <c r="G27" s="52"/>
      <c r="H27" s="58">
        <v>172</v>
      </c>
      <c r="AC27" s="2"/>
    </row>
    <row r="28" spans="1:29" s="3" customFormat="1" ht="21.95" customHeight="1" x14ac:dyDescent="0.2">
      <c r="A28" s="44" t="s">
        <v>1117</v>
      </c>
      <c r="B28" s="89" t="s">
        <v>488</v>
      </c>
      <c r="C28" s="89"/>
      <c r="D28" s="89"/>
      <c r="E28" s="44" t="s">
        <v>17</v>
      </c>
      <c r="F28" s="45">
        <v>139</v>
      </c>
      <c r="G28" s="52"/>
      <c r="H28" s="58">
        <v>139</v>
      </c>
      <c r="AC28" s="2"/>
    </row>
    <row r="29" spans="1:29" s="3" customFormat="1" ht="21.95" customHeight="1" x14ac:dyDescent="0.2">
      <c r="A29" s="44" t="s">
        <v>1118</v>
      </c>
      <c r="B29" s="89" t="s">
        <v>489</v>
      </c>
      <c r="C29" s="89"/>
      <c r="D29" s="89"/>
      <c r="E29" s="44" t="s">
        <v>17</v>
      </c>
      <c r="F29" s="45">
        <v>78</v>
      </c>
      <c r="G29" s="52"/>
      <c r="H29" s="58">
        <v>78</v>
      </c>
      <c r="AC29" s="2"/>
    </row>
    <row r="30" spans="1:29" s="3" customFormat="1" ht="21.95" customHeight="1" x14ac:dyDescent="0.2">
      <c r="A30" s="44" t="s">
        <v>1119</v>
      </c>
      <c r="B30" s="89" t="s">
        <v>490</v>
      </c>
      <c r="C30" s="89"/>
      <c r="D30" s="89"/>
      <c r="E30" s="44" t="s">
        <v>17</v>
      </c>
      <c r="F30" s="45">
        <v>172</v>
      </c>
      <c r="G30" s="52"/>
      <c r="H30" s="58">
        <v>172</v>
      </c>
      <c r="AC30" s="2"/>
    </row>
    <row r="31" spans="1:29" s="3" customFormat="1" ht="21.95" customHeight="1" x14ac:dyDescent="0.2">
      <c r="A31" s="44" t="s">
        <v>1120</v>
      </c>
      <c r="B31" s="89" t="s">
        <v>491</v>
      </c>
      <c r="C31" s="89"/>
      <c r="D31" s="89"/>
      <c r="E31" s="44" t="s">
        <v>17</v>
      </c>
      <c r="F31" s="45">
        <v>5</v>
      </c>
      <c r="G31" s="52"/>
      <c r="H31" s="58">
        <v>4</v>
      </c>
      <c r="AC31" s="2"/>
    </row>
    <row r="32" spans="1:29" s="3" customFormat="1" ht="21.95" customHeight="1" x14ac:dyDescent="0.2">
      <c r="A32" s="44" t="s">
        <v>1122</v>
      </c>
      <c r="B32" s="89" t="s">
        <v>492</v>
      </c>
      <c r="C32" s="89"/>
      <c r="D32" s="89"/>
      <c r="E32" s="44" t="s">
        <v>17</v>
      </c>
      <c r="F32" s="45">
        <v>5</v>
      </c>
      <c r="G32" s="52"/>
      <c r="H32" s="58">
        <v>4</v>
      </c>
      <c r="AC32" s="2"/>
    </row>
    <row r="33" spans="1:29" s="3" customFormat="1" ht="21.95" customHeight="1" x14ac:dyDescent="0.2">
      <c r="A33" s="44" t="s">
        <v>1124</v>
      </c>
      <c r="B33" s="89" t="s">
        <v>493</v>
      </c>
      <c r="C33" s="89"/>
      <c r="D33" s="89"/>
      <c r="E33" s="44" t="s">
        <v>17</v>
      </c>
      <c r="F33" s="45">
        <v>112</v>
      </c>
      <c r="G33" s="52"/>
      <c r="H33" s="58">
        <v>112</v>
      </c>
      <c r="AC33" s="2"/>
    </row>
    <row r="34" spans="1:29" s="3" customFormat="1" ht="21.95" customHeight="1" x14ac:dyDescent="0.2">
      <c r="A34" s="44" t="s">
        <v>1125</v>
      </c>
      <c r="B34" s="89" t="s">
        <v>494</v>
      </c>
      <c r="C34" s="89"/>
      <c r="D34" s="89"/>
      <c r="E34" s="44" t="s">
        <v>17</v>
      </c>
      <c r="F34" s="45">
        <v>6</v>
      </c>
      <c r="G34" s="52"/>
      <c r="H34" s="58">
        <v>6</v>
      </c>
      <c r="AC34" s="2"/>
    </row>
    <row r="35" spans="1:29" s="3" customFormat="1" ht="21.95" customHeight="1" x14ac:dyDescent="0.2">
      <c r="A35" s="44" t="s">
        <v>1127</v>
      </c>
      <c r="B35" s="89" t="s">
        <v>495</v>
      </c>
      <c r="C35" s="89"/>
      <c r="D35" s="89"/>
      <c r="E35" s="44" t="s">
        <v>17</v>
      </c>
      <c r="F35" s="45">
        <v>46</v>
      </c>
      <c r="G35" s="52"/>
      <c r="H35" s="58">
        <v>46</v>
      </c>
      <c r="AC35" s="2"/>
    </row>
    <row r="36" spans="1:29" s="3" customFormat="1" ht="21.95" customHeight="1" x14ac:dyDescent="0.2">
      <c r="A36" s="44" t="s">
        <v>1128</v>
      </c>
      <c r="B36" s="89" t="s">
        <v>496</v>
      </c>
      <c r="C36" s="89"/>
      <c r="D36" s="89"/>
      <c r="E36" s="44" t="s">
        <v>17</v>
      </c>
      <c r="F36" s="45">
        <v>72</v>
      </c>
      <c r="G36" s="52"/>
      <c r="H36" s="58">
        <v>72</v>
      </c>
      <c r="AC36" s="2"/>
    </row>
    <row r="37" spans="1:29" s="3" customFormat="1" ht="21.95" customHeight="1" x14ac:dyDescent="0.2">
      <c r="A37" s="44" t="s">
        <v>1129</v>
      </c>
      <c r="B37" s="89" t="s">
        <v>497</v>
      </c>
      <c r="C37" s="89"/>
      <c r="D37" s="89"/>
      <c r="E37" s="44" t="s">
        <v>302</v>
      </c>
      <c r="F37" s="45">
        <v>5.7</v>
      </c>
      <c r="G37" s="52"/>
      <c r="H37" s="54">
        <v>5.7</v>
      </c>
      <c r="AC37" s="2"/>
    </row>
    <row r="38" spans="1:29" s="3" customFormat="1" ht="21.95" customHeight="1" x14ac:dyDescent="0.2">
      <c r="A38" s="44" t="s">
        <v>1130</v>
      </c>
      <c r="B38" s="89" t="s">
        <v>498</v>
      </c>
      <c r="C38" s="89"/>
      <c r="D38" s="89"/>
      <c r="E38" s="44" t="s">
        <v>17</v>
      </c>
      <c r="F38" s="45">
        <v>1</v>
      </c>
      <c r="G38" s="52"/>
      <c r="H38" s="58">
        <v>1</v>
      </c>
      <c r="AC38" s="2"/>
    </row>
    <row r="39" spans="1:29" s="3" customFormat="1" ht="21.95" customHeight="1" x14ac:dyDescent="0.2">
      <c r="A39" s="44" t="s">
        <v>1131</v>
      </c>
      <c r="B39" s="89" t="s">
        <v>499</v>
      </c>
      <c r="C39" s="89"/>
      <c r="D39" s="89"/>
      <c r="E39" s="44" t="s">
        <v>173</v>
      </c>
      <c r="F39" s="45">
        <v>16.966000000000001</v>
      </c>
      <c r="G39" s="52"/>
      <c r="H39" s="53">
        <v>16.966000000000001</v>
      </c>
      <c r="AC39" s="2"/>
    </row>
    <row r="40" spans="1:29" s="3" customFormat="1" ht="21.95" customHeight="1" x14ac:dyDescent="0.2">
      <c r="A40" s="44" t="s">
        <v>1132</v>
      </c>
      <c r="B40" s="89" t="s">
        <v>500</v>
      </c>
      <c r="C40" s="89"/>
      <c r="D40" s="89"/>
      <c r="E40" s="44" t="s">
        <v>17</v>
      </c>
      <c r="F40" s="45">
        <v>1</v>
      </c>
      <c r="G40" s="52"/>
      <c r="H40" s="58">
        <v>1</v>
      </c>
      <c r="AC40" s="2"/>
    </row>
    <row r="41" spans="1:29" s="3" customFormat="1" ht="21.95" customHeight="1" x14ac:dyDescent="0.2">
      <c r="A41" s="44" t="s">
        <v>1133</v>
      </c>
      <c r="B41" s="89" t="s">
        <v>501</v>
      </c>
      <c r="C41" s="89"/>
      <c r="D41" s="89"/>
      <c r="E41" s="44" t="s">
        <v>173</v>
      </c>
      <c r="F41" s="45">
        <v>32.799999999999997</v>
      </c>
      <c r="G41" s="52"/>
      <c r="H41" s="54">
        <v>32.799999999999997</v>
      </c>
      <c r="AC41" s="2"/>
    </row>
    <row r="42" spans="1:29" s="3" customFormat="1" ht="21.95" customHeight="1" x14ac:dyDescent="0.2">
      <c r="A42" s="44" t="s">
        <v>1134</v>
      </c>
      <c r="B42" s="89" t="s">
        <v>502</v>
      </c>
      <c r="C42" s="89"/>
      <c r="D42" s="89"/>
      <c r="E42" s="44" t="s">
        <v>173</v>
      </c>
      <c r="F42" s="45">
        <v>41</v>
      </c>
      <c r="G42" s="52"/>
      <c r="H42" s="58">
        <v>41</v>
      </c>
      <c r="AC42" s="2"/>
    </row>
    <row r="43" spans="1:29" s="3" customFormat="1" ht="21.95" customHeight="1" x14ac:dyDescent="0.2">
      <c r="A43" s="44" t="s">
        <v>1135</v>
      </c>
      <c r="B43" s="89" t="s">
        <v>503</v>
      </c>
      <c r="C43" s="89"/>
      <c r="D43" s="89"/>
      <c r="E43" s="44" t="s">
        <v>173</v>
      </c>
      <c r="F43" s="45">
        <v>30.75</v>
      </c>
      <c r="G43" s="52"/>
      <c r="H43" s="56">
        <v>30.75</v>
      </c>
      <c r="AC43" s="2"/>
    </row>
    <row r="44" spans="1:29" s="3" customFormat="1" ht="21.95" customHeight="1" x14ac:dyDescent="0.2">
      <c r="A44" s="44" t="s">
        <v>1136</v>
      </c>
      <c r="B44" s="89" t="s">
        <v>504</v>
      </c>
      <c r="C44" s="89"/>
      <c r="D44" s="89"/>
      <c r="E44" s="44" t="s">
        <v>173</v>
      </c>
      <c r="F44" s="45">
        <v>30.75</v>
      </c>
      <c r="G44" s="52"/>
      <c r="H44" s="56">
        <v>30.75</v>
      </c>
      <c r="AC44" s="2"/>
    </row>
    <row r="45" spans="1:29" s="3" customFormat="1" ht="21.95" customHeight="1" x14ac:dyDescent="0.2">
      <c r="A45" s="44" t="s">
        <v>1137</v>
      </c>
      <c r="B45" s="89" t="s">
        <v>505</v>
      </c>
      <c r="C45" s="89"/>
      <c r="D45" s="89"/>
      <c r="E45" s="44" t="s">
        <v>173</v>
      </c>
      <c r="F45" s="45">
        <v>53.3</v>
      </c>
      <c r="G45" s="52"/>
      <c r="H45" s="54">
        <v>53.3</v>
      </c>
      <c r="AC45" s="2"/>
    </row>
    <row r="46" spans="1:29" s="3" customFormat="1" ht="21.95" customHeight="1" x14ac:dyDescent="0.2">
      <c r="A46" s="44" t="s">
        <v>1138</v>
      </c>
      <c r="B46" s="89" t="s">
        <v>506</v>
      </c>
      <c r="C46" s="89"/>
      <c r="D46" s="89"/>
      <c r="E46" s="44" t="s">
        <v>173</v>
      </c>
      <c r="F46" s="45">
        <v>102.5</v>
      </c>
      <c r="G46" s="52"/>
      <c r="H46" s="54">
        <v>102.5</v>
      </c>
      <c r="AC46" s="2"/>
    </row>
    <row r="47" spans="1:29" s="3" customFormat="1" ht="21.95" customHeight="1" x14ac:dyDescent="0.2">
      <c r="A47" s="44" t="s">
        <v>1139</v>
      </c>
      <c r="B47" s="89" t="s">
        <v>507</v>
      </c>
      <c r="C47" s="89"/>
      <c r="D47" s="89"/>
      <c r="E47" s="44" t="s">
        <v>17</v>
      </c>
      <c r="F47" s="45">
        <v>10</v>
      </c>
      <c r="G47" s="52"/>
      <c r="H47" s="58">
        <v>10</v>
      </c>
      <c r="AC47" s="2"/>
    </row>
    <row r="48" spans="1:29" s="3" customFormat="1" ht="21.95" customHeight="1" x14ac:dyDescent="0.2">
      <c r="A48" s="44" t="s">
        <v>1140</v>
      </c>
      <c r="B48" s="89" t="s">
        <v>508</v>
      </c>
      <c r="C48" s="89"/>
      <c r="D48" s="89"/>
      <c r="E48" s="44" t="s">
        <v>17</v>
      </c>
      <c r="F48" s="45">
        <v>32</v>
      </c>
      <c r="G48" s="52"/>
      <c r="H48" s="58">
        <v>32</v>
      </c>
      <c r="AC48" s="2"/>
    </row>
    <row r="49" spans="1:29" s="3" customFormat="1" ht="21.95" customHeight="1" x14ac:dyDescent="0.2">
      <c r="A49" s="44" t="s">
        <v>1141</v>
      </c>
      <c r="B49" s="89" t="s">
        <v>509</v>
      </c>
      <c r="C49" s="89"/>
      <c r="D49" s="89"/>
      <c r="E49" s="44" t="s">
        <v>17</v>
      </c>
      <c r="F49" s="45">
        <v>114</v>
      </c>
      <c r="G49" s="52"/>
      <c r="H49" s="58">
        <v>114</v>
      </c>
      <c r="AC49" s="2"/>
    </row>
    <row r="50" spans="1:29" s="3" customFormat="1" ht="21.95" customHeight="1" x14ac:dyDescent="0.2">
      <c r="A50" s="44" t="s">
        <v>1142</v>
      </c>
      <c r="B50" s="89" t="s">
        <v>510</v>
      </c>
      <c r="C50" s="89"/>
      <c r="D50" s="89"/>
      <c r="E50" s="44" t="s">
        <v>17</v>
      </c>
      <c r="F50" s="45">
        <v>15</v>
      </c>
      <c r="G50" s="52"/>
      <c r="H50" s="58">
        <v>15</v>
      </c>
      <c r="AC50" s="2"/>
    </row>
    <row r="51" spans="1:29" s="3" customFormat="1" ht="21.95" customHeight="1" x14ac:dyDescent="0.2">
      <c r="A51" s="44" t="s">
        <v>1143</v>
      </c>
      <c r="B51" s="89" t="s">
        <v>511</v>
      </c>
      <c r="C51" s="89"/>
      <c r="D51" s="89"/>
      <c r="E51" s="44" t="s">
        <v>17</v>
      </c>
      <c r="F51" s="45">
        <v>16</v>
      </c>
      <c r="G51" s="52"/>
      <c r="H51" s="58">
        <v>16</v>
      </c>
      <c r="AC51" s="2"/>
    </row>
    <row r="52" spans="1:29" s="3" customFormat="1" ht="21.95" customHeight="1" x14ac:dyDescent="0.2">
      <c r="A52" s="44" t="s">
        <v>1144</v>
      </c>
      <c r="B52" s="89" t="s">
        <v>512</v>
      </c>
      <c r="C52" s="89"/>
      <c r="D52" s="89"/>
      <c r="E52" s="44" t="s">
        <v>17</v>
      </c>
      <c r="F52" s="45">
        <v>70</v>
      </c>
      <c r="G52" s="52"/>
      <c r="H52" s="58">
        <v>70</v>
      </c>
      <c r="AC52" s="2"/>
    </row>
    <row r="53" spans="1:29" s="3" customFormat="1" ht="21.95" customHeight="1" x14ac:dyDescent="0.2">
      <c r="A53" s="44" t="s">
        <v>1145</v>
      </c>
      <c r="B53" s="89" t="s">
        <v>513</v>
      </c>
      <c r="C53" s="89"/>
      <c r="D53" s="89"/>
      <c r="E53" s="44" t="s">
        <v>17</v>
      </c>
      <c r="F53" s="45">
        <v>70</v>
      </c>
      <c r="G53" s="52"/>
      <c r="H53" s="58">
        <v>70</v>
      </c>
      <c r="AC53" s="2"/>
    </row>
    <row r="54" spans="1:29" s="3" customFormat="1" ht="21.95" customHeight="1" x14ac:dyDescent="0.2">
      <c r="A54" s="44" t="s">
        <v>1146</v>
      </c>
      <c r="B54" s="89" t="s">
        <v>514</v>
      </c>
      <c r="C54" s="89"/>
      <c r="D54" s="89"/>
      <c r="E54" s="44" t="s">
        <v>17</v>
      </c>
      <c r="F54" s="45">
        <v>25</v>
      </c>
      <c r="G54" s="52"/>
      <c r="H54" s="58">
        <v>25</v>
      </c>
      <c r="AC54" s="2"/>
    </row>
    <row r="55" spans="1:29" s="3" customFormat="1" ht="21.95" customHeight="1" x14ac:dyDescent="0.2">
      <c r="A55" s="44" t="s">
        <v>1147</v>
      </c>
      <c r="B55" s="89" t="s">
        <v>515</v>
      </c>
      <c r="C55" s="89"/>
      <c r="D55" s="89"/>
      <c r="E55" s="44" t="s">
        <v>17</v>
      </c>
      <c r="F55" s="45">
        <v>10</v>
      </c>
      <c r="G55" s="52"/>
      <c r="H55" s="58">
        <v>10</v>
      </c>
      <c r="AC55" s="2"/>
    </row>
    <row r="56" spans="1:29" s="3" customFormat="1" ht="21.95" customHeight="1" x14ac:dyDescent="0.2">
      <c r="A56" s="44" t="s">
        <v>1148</v>
      </c>
      <c r="B56" s="89" t="s">
        <v>516</v>
      </c>
      <c r="C56" s="89"/>
      <c r="D56" s="89"/>
      <c r="E56" s="44" t="s">
        <v>17</v>
      </c>
      <c r="F56" s="45">
        <v>2</v>
      </c>
      <c r="G56" s="52"/>
      <c r="H56" s="58">
        <v>2</v>
      </c>
      <c r="AC56" s="2"/>
    </row>
    <row r="57" spans="1:29" s="3" customFormat="1" ht="21.95" customHeight="1" x14ac:dyDescent="0.2">
      <c r="A57" s="44" t="s">
        <v>1149</v>
      </c>
      <c r="B57" s="89" t="s">
        <v>517</v>
      </c>
      <c r="C57" s="89"/>
      <c r="D57" s="89"/>
      <c r="E57" s="44" t="s">
        <v>17</v>
      </c>
      <c r="F57" s="45">
        <v>2</v>
      </c>
      <c r="G57" s="52"/>
      <c r="H57" s="58">
        <v>2</v>
      </c>
      <c r="AC57" s="2"/>
    </row>
    <row r="58" spans="1:29" s="3" customFormat="1" ht="21.95" customHeight="1" x14ac:dyDescent="0.2">
      <c r="A58" s="44" t="s">
        <v>1150</v>
      </c>
      <c r="B58" s="89" t="s">
        <v>518</v>
      </c>
      <c r="C58" s="89"/>
      <c r="D58" s="89"/>
      <c r="E58" s="44" t="s">
        <v>17</v>
      </c>
      <c r="F58" s="45">
        <v>2</v>
      </c>
      <c r="G58" s="52"/>
      <c r="H58" s="58">
        <v>2</v>
      </c>
      <c r="AC58" s="2"/>
    </row>
    <row r="59" spans="1:29" s="3" customFormat="1" ht="21.95" customHeight="1" x14ac:dyDescent="0.2">
      <c r="A59" s="44" t="s">
        <v>1151</v>
      </c>
      <c r="B59" s="89" t="s">
        <v>519</v>
      </c>
      <c r="C59" s="89"/>
      <c r="D59" s="89"/>
      <c r="E59" s="44" t="s">
        <v>17</v>
      </c>
      <c r="F59" s="45">
        <v>25</v>
      </c>
      <c r="G59" s="52"/>
      <c r="H59" s="58">
        <v>10</v>
      </c>
      <c r="AC59" s="2"/>
    </row>
    <row r="60" spans="1:29" s="3" customFormat="1" ht="21.95" customHeight="1" x14ac:dyDescent="0.2">
      <c r="A60" s="44" t="s">
        <v>1153</v>
      </c>
      <c r="B60" s="89" t="s">
        <v>520</v>
      </c>
      <c r="C60" s="89"/>
      <c r="D60" s="89"/>
      <c r="E60" s="44" t="s">
        <v>17</v>
      </c>
      <c r="F60" s="45">
        <v>30</v>
      </c>
      <c r="G60" s="52"/>
      <c r="H60" s="58">
        <v>6</v>
      </c>
      <c r="AC60" s="2"/>
    </row>
    <row r="61" spans="1:29" s="3" customFormat="1" ht="21.95" customHeight="1" x14ac:dyDescent="0.2">
      <c r="A61" s="44" t="s">
        <v>1156</v>
      </c>
      <c r="B61" s="89" t="s">
        <v>521</v>
      </c>
      <c r="C61" s="89"/>
      <c r="D61" s="89"/>
      <c r="E61" s="44" t="s">
        <v>17</v>
      </c>
      <c r="F61" s="45">
        <v>14</v>
      </c>
      <c r="G61" s="52"/>
      <c r="H61" s="58">
        <v>14</v>
      </c>
      <c r="AC61" s="2"/>
    </row>
    <row r="62" spans="1:29" s="3" customFormat="1" ht="21.95" customHeight="1" x14ac:dyDescent="0.2">
      <c r="A62" s="44" t="s">
        <v>1157</v>
      </c>
      <c r="B62" s="89" t="s">
        <v>522</v>
      </c>
      <c r="C62" s="89"/>
      <c r="D62" s="89"/>
      <c r="E62" s="44" t="s">
        <v>17</v>
      </c>
      <c r="F62" s="45">
        <v>12</v>
      </c>
      <c r="G62" s="52"/>
      <c r="H62" s="58">
        <v>12</v>
      </c>
      <c r="AC62" s="2"/>
    </row>
    <row r="63" spans="1:29" s="3" customFormat="1" ht="21.95" customHeight="1" x14ac:dyDescent="0.2">
      <c r="A63" s="44" t="s">
        <v>1158</v>
      </c>
      <c r="B63" s="89" t="s">
        <v>523</v>
      </c>
      <c r="C63" s="89"/>
      <c r="D63" s="89"/>
      <c r="E63" s="44" t="s">
        <v>17</v>
      </c>
      <c r="F63" s="45">
        <v>3</v>
      </c>
      <c r="G63" s="52"/>
      <c r="H63" s="58">
        <v>3</v>
      </c>
      <c r="AC63" s="2"/>
    </row>
    <row r="64" spans="1:29" s="3" customFormat="1" ht="21.95" customHeight="1" x14ac:dyDescent="0.2">
      <c r="A64" s="44" t="s">
        <v>1159</v>
      </c>
      <c r="B64" s="89" t="s">
        <v>524</v>
      </c>
      <c r="C64" s="89"/>
      <c r="D64" s="89"/>
      <c r="E64" s="44" t="s">
        <v>17</v>
      </c>
      <c r="F64" s="45">
        <v>2</v>
      </c>
      <c r="G64" s="52"/>
      <c r="H64" s="58">
        <v>2</v>
      </c>
      <c r="AC64" s="2"/>
    </row>
    <row r="65" spans="1:29" s="3" customFormat="1" ht="21.95" customHeight="1" x14ac:dyDescent="0.2">
      <c r="A65" s="44" t="s">
        <v>1160</v>
      </c>
      <c r="B65" s="89" t="s">
        <v>525</v>
      </c>
      <c r="C65" s="89"/>
      <c r="D65" s="89"/>
      <c r="E65" s="44" t="s">
        <v>17</v>
      </c>
      <c r="F65" s="45">
        <v>10</v>
      </c>
      <c r="G65" s="52"/>
      <c r="H65" s="58">
        <v>10</v>
      </c>
      <c r="AC65" s="2"/>
    </row>
    <row r="66" spans="1:29" s="3" customFormat="1" ht="21.95" customHeight="1" x14ac:dyDescent="0.2">
      <c r="A66" s="44" t="s">
        <v>1161</v>
      </c>
      <c r="B66" s="89" t="s">
        <v>526</v>
      </c>
      <c r="C66" s="89"/>
      <c r="D66" s="89"/>
      <c r="E66" s="44" t="s">
        <v>17</v>
      </c>
      <c r="F66" s="45">
        <v>2</v>
      </c>
      <c r="G66" s="52"/>
      <c r="H66" s="58">
        <v>2</v>
      </c>
      <c r="AC66" s="2"/>
    </row>
    <row r="67" spans="1:29" s="3" customFormat="1" ht="21.95" customHeight="1" x14ac:dyDescent="0.2">
      <c r="A67" s="44" t="s">
        <v>1162</v>
      </c>
      <c r="B67" s="89" t="s">
        <v>527</v>
      </c>
      <c r="C67" s="89"/>
      <c r="D67" s="89"/>
      <c r="E67" s="44" t="s">
        <v>17</v>
      </c>
      <c r="F67" s="45">
        <v>7</v>
      </c>
      <c r="G67" s="52"/>
      <c r="H67" s="58">
        <v>7</v>
      </c>
      <c r="AC67" s="2"/>
    </row>
    <row r="68" spans="1:29" s="3" customFormat="1" ht="21.95" customHeight="1" x14ac:dyDescent="0.2">
      <c r="A68" s="44" t="s">
        <v>1163</v>
      </c>
      <c r="B68" s="89" t="s">
        <v>528</v>
      </c>
      <c r="C68" s="89"/>
      <c r="D68" s="89"/>
      <c r="E68" s="44" t="s">
        <v>17</v>
      </c>
      <c r="F68" s="45">
        <v>8</v>
      </c>
      <c r="G68" s="52"/>
      <c r="H68" s="58">
        <v>8</v>
      </c>
      <c r="AC68" s="2"/>
    </row>
    <row r="69" spans="1:29" s="3" customFormat="1" ht="21.95" customHeight="1" x14ac:dyDescent="0.2">
      <c r="A69" s="44" t="s">
        <v>1164</v>
      </c>
      <c r="B69" s="89" t="s">
        <v>529</v>
      </c>
      <c r="C69" s="89"/>
      <c r="D69" s="89"/>
      <c r="E69" s="44" t="s">
        <v>17</v>
      </c>
      <c r="F69" s="45">
        <v>8</v>
      </c>
      <c r="G69" s="52"/>
      <c r="H69" s="58">
        <v>8</v>
      </c>
      <c r="AC69" s="2"/>
    </row>
    <row r="70" spans="1:29" s="3" customFormat="1" ht="21.95" customHeight="1" x14ac:dyDescent="0.2">
      <c r="A70" s="44" t="s">
        <v>1165</v>
      </c>
      <c r="B70" s="89" t="s">
        <v>530</v>
      </c>
      <c r="C70" s="89"/>
      <c r="D70" s="89"/>
      <c r="E70" s="44" t="s">
        <v>17</v>
      </c>
      <c r="F70" s="45">
        <v>302</v>
      </c>
      <c r="G70" s="52"/>
      <c r="H70" s="58">
        <v>302</v>
      </c>
      <c r="AC70" s="2"/>
    </row>
    <row r="71" spans="1:29" s="3" customFormat="1" ht="21.95" customHeight="1" x14ac:dyDescent="0.2">
      <c r="A71" s="44" t="s">
        <v>1166</v>
      </c>
      <c r="B71" s="89" t="s">
        <v>531</v>
      </c>
      <c r="C71" s="89"/>
      <c r="D71" s="89"/>
      <c r="E71" s="44" t="s">
        <v>17</v>
      </c>
      <c r="F71" s="45">
        <v>63</v>
      </c>
      <c r="G71" s="52"/>
      <c r="H71" s="58">
        <v>63</v>
      </c>
      <c r="AC71" s="2"/>
    </row>
    <row r="72" spans="1:29" s="3" customFormat="1" ht="21.95" customHeight="1" x14ac:dyDescent="0.2">
      <c r="A72" s="44" t="s">
        <v>1167</v>
      </c>
      <c r="B72" s="89" t="s">
        <v>532</v>
      </c>
      <c r="C72" s="89"/>
      <c r="D72" s="89"/>
      <c r="E72" s="44" t="s">
        <v>17</v>
      </c>
      <c r="F72" s="45">
        <v>21</v>
      </c>
      <c r="G72" s="52"/>
      <c r="H72" s="58">
        <v>21</v>
      </c>
      <c r="AC72" s="2"/>
    </row>
    <row r="73" spans="1:29" s="3" customFormat="1" ht="21.95" customHeight="1" x14ac:dyDescent="0.2">
      <c r="A73" s="44" t="s">
        <v>1168</v>
      </c>
      <c r="B73" s="89" t="s">
        <v>533</v>
      </c>
      <c r="C73" s="89"/>
      <c r="D73" s="89"/>
      <c r="E73" s="44" t="s">
        <v>17</v>
      </c>
      <c r="F73" s="45">
        <v>4</v>
      </c>
      <c r="G73" s="52"/>
      <c r="H73" s="58">
        <v>4</v>
      </c>
      <c r="AC73" s="2"/>
    </row>
    <row r="74" spans="1:29" s="3" customFormat="1" ht="21.95" customHeight="1" x14ac:dyDescent="0.2">
      <c r="A74" s="44" t="s">
        <v>1169</v>
      </c>
      <c r="B74" s="89" t="s">
        <v>534</v>
      </c>
      <c r="C74" s="89"/>
      <c r="D74" s="89"/>
      <c r="E74" s="44" t="s">
        <v>17</v>
      </c>
      <c r="F74" s="45">
        <v>6</v>
      </c>
      <c r="G74" s="52"/>
      <c r="H74" s="58">
        <v>6</v>
      </c>
      <c r="AC74" s="2"/>
    </row>
    <row r="75" spans="1:29" s="3" customFormat="1" ht="21.95" customHeight="1" x14ac:dyDescent="0.2">
      <c r="A75" s="44" t="s">
        <v>1170</v>
      </c>
      <c r="B75" s="89" t="s">
        <v>535</v>
      </c>
      <c r="C75" s="89"/>
      <c r="D75" s="89"/>
      <c r="E75" s="44" t="s">
        <v>17</v>
      </c>
      <c r="F75" s="45">
        <v>4</v>
      </c>
      <c r="G75" s="52"/>
      <c r="H75" s="58">
        <v>4</v>
      </c>
      <c r="AC75" s="2"/>
    </row>
    <row r="76" spans="1:29" s="3" customFormat="1" ht="21.95" customHeight="1" x14ac:dyDescent="0.2">
      <c r="A76" s="44" t="s">
        <v>1171</v>
      </c>
      <c r="B76" s="89" t="s">
        <v>536</v>
      </c>
      <c r="C76" s="89"/>
      <c r="D76" s="89"/>
      <c r="E76" s="44" t="s">
        <v>17</v>
      </c>
      <c r="F76" s="45">
        <v>18</v>
      </c>
      <c r="G76" s="52"/>
      <c r="H76" s="58">
        <v>18</v>
      </c>
      <c r="AC76" s="2"/>
    </row>
    <row r="77" spans="1:29" s="3" customFormat="1" ht="21.95" customHeight="1" x14ac:dyDescent="0.2">
      <c r="A77" s="44" t="s">
        <v>1172</v>
      </c>
      <c r="B77" s="89" t="s">
        <v>537</v>
      </c>
      <c r="C77" s="89"/>
      <c r="D77" s="89"/>
      <c r="E77" s="44" t="s">
        <v>17</v>
      </c>
      <c r="F77" s="45">
        <v>2</v>
      </c>
      <c r="G77" s="52"/>
      <c r="H77" s="58">
        <v>2</v>
      </c>
      <c r="AC77" s="2"/>
    </row>
    <row r="78" spans="1:29" s="3" customFormat="1" ht="21.95" customHeight="1" x14ac:dyDescent="0.2">
      <c r="A78" s="44" t="s">
        <v>1173</v>
      </c>
      <c r="B78" s="89" t="s">
        <v>538</v>
      </c>
      <c r="C78" s="89"/>
      <c r="D78" s="89"/>
      <c r="E78" s="44" t="s">
        <v>17</v>
      </c>
      <c r="F78" s="45">
        <v>4</v>
      </c>
      <c r="G78" s="52"/>
      <c r="H78" s="58">
        <v>4</v>
      </c>
      <c r="AC78" s="2"/>
    </row>
    <row r="79" spans="1:29" s="3" customFormat="1" ht="21.95" customHeight="1" x14ac:dyDescent="0.2">
      <c r="A79" s="44" t="s">
        <v>1174</v>
      </c>
      <c r="B79" s="89" t="s">
        <v>539</v>
      </c>
      <c r="C79" s="89"/>
      <c r="D79" s="89"/>
      <c r="E79" s="44" t="s">
        <v>17</v>
      </c>
      <c r="F79" s="45">
        <v>4</v>
      </c>
      <c r="G79" s="52"/>
      <c r="H79" s="58">
        <v>4</v>
      </c>
      <c r="AC79" s="2"/>
    </row>
    <row r="80" spans="1:29" s="3" customFormat="1" ht="21.95" customHeight="1" x14ac:dyDescent="0.2">
      <c r="A80" s="44" t="s">
        <v>1175</v>
      </c>
      <c r="B80" s="89" t="s">
        <v>540</v>
      </c>
      <c r="C80" s="89"/>
      <c r="D80" s="89"/>
      <c r="E80" s="44" t="s">
        <v>17</v>
      </c>
      <c r="F80" s="45">
        <v>2</v>
      </c>
      <c r="G80" s="52"/>
      <c r="H80" s="58">
        <v>2</v>
      </c>
      <c r="AC80" s="2"/>
    </row>
    <row r="81" spans="1:29" s="3" customFormat="1" ht="21.95" customHeight="1" x14ac:dyDescent="0.2">
      <c r="A81" s="44" t="s">
        <v>1176</v>
      </c>
      <c r="B81" s="89" t="s">
        <v>541</v>
      </c>
      <c r="C81" s="89"/>
      <c r="D81" s="89"/>
      <c r="E81" s="44" t="s">
        <v>17</v>
      </c>
      <c r="F81" s="45">
        <v>2</v>
      </c>
      <c r="G81" s="52"/>
      <c r="H81" s="58">
        <v>2</v>
      </c>
      <c r="AC81" s="2"/>
    </row>
    <row r="82" spans="1:29" s="3" customFormat="1" ht="21.95" customHeight="1" x14ac:dyDescent="0.2">
      <c r="A82" s="44" t="s">
        <v>1177</v>
      </c>
      <c r="B82" s="89" t="s">
        <v>542</v>
      </c>
      <c r="C82" s="89"/>
      <c r="D82" s="89"/>
      <c r="E82" s="44" t="s">
        <v>17</v>
      </c>
      <c r="F82" s="45">
        <v>2</v>
      </c>
      <c r="G82" s="52"/>
      <c r="H82" s="58">
        <v>2</v>
      </c>
      <c r="AC82" s="2"/>
    </row>
    <row r="83" spans="1:29" s="3" customFormat="1" ht="21.95" customHeight="1" x14ac:dyDescent="0.2">
      <c r="A83" s="44" t="s">
        <v>1178</v>
      </c>
      <c r="B83" s="89" t="s">
        <v>543</v>
      </c>
      <c r="C83" s="89"/>
      <c r="D83" s="89"/>
      <c r="E83" s="44" t="s">
        <v>17</v>
      </c>
      <c r="F83" s="45">
        <v>46</v>
      </c>
      <c r="G83" s="52"/>
      <c r="H83" s="58">
        <v>46</v>
      </c>
      <c r="AC83" s="2"/>
    </row>
    <row r="84" spans="1:29" s="3" customFormat="1" ht="21.95" customHeight="1" x14ac:dyDescent="0.2">
      <c r="A84" s="44" t="s">
        <v>1179</v>
      </c>
      <c r="B84" s="89" t="s">
        <v>544</v>
      </c>
      <c r="C84" s="89"/>
      <c r="D84" s="89"/>
      <c r="E84" s="44" t="s">
        <v>17</v>
      </c>
      <c r="F84" s="45">
        <v>26</v>
      </c>
      <c r="G84" s="52"/>
      <c r="H84" s="58">
        <v>26</v>
      </c>
      <c r="AC84" s="2"/>
    </row>
    <row r="85" spans="1:29" s="3" customFormat="1" ht="21.95" customHeight="1" x14ac:dyDescent="0.2">
      <c r="A85" s="44" t="s">
        <v>1180</v>
      </c>
      <c r="B85" s="89" t="s">
        <v>545</v>
      </c>
      <c r="C85" s="89"/>
      <c r="D85" s="89"/>
      <c r="E85" s="44" t="s">
        <v>17</v>
      </c>
      <c r="F85" s="45">
        <v>18</v>
      </c>
      <c r="G85" s="52"/>
      <c r="H85" s="58">
        <v>18</v>
      </c>
      <c r="AC85" s="2"/>
    </row>
    <row r="86" spans="1:29" s="3" customFormat="1" ht="21.95" customHeight="1" x14ac:dyDescent="0.2">
      <c r="A86" s="44" t="s">
        <v>1181</v>
      </c>
      <c r="B86" s="89" t="s">
        <v>546</v>
      </c>
      <c r="C86" s="89"/>
      <c r="D86" s="89"/>
      <c r="E86" s="44" t="s">
        <v>17</v>
      </c>
      <c r="F86" s="45">
        <v>39</v>
      </c>
      <c r="G86" s="52"/>
      <c r="H86" s="58">
        <v>39</v>
      </c>
      <c r="AC86" s="2"/>
    </row>
    <row r="87" spans="1:29" s="3" customFormat="1" ht="21.95" customHeight="1" x14ac:dyDescent="0.2">
      <c r="A87" s="44" t="s">
        <v>1182</v>
      </c>
      <c r="B87" s="89" t="s">
        <v>547</v>
      </c>
      <c r="C87" s="89"/>
      <c r="D87" s="89"/>
      <c r="E87" s="44" t="s">
        <v>17</v>
      </c>
      <c r="F87" s="45">
        <v>12</v>
      </c>
      <c r="G87" s="59"/>
      <c r="H87" s="61">
        <v>12</v>
      </c>
      <c r="AC87" s="2"/>
    </row>
  </sheetData>
  <autoFilter ref="A12:F87">
    <filterColumn colId="1" showButton="0"/>
    <filterColumn colId="2" showButton="0"/>
  </autoFilter>
  <mergeCells count="78">
    <mergeCell ref="B24:D24"/>
    <mergeCell ref="A16:F16"/>
    <mergeCell ref="B17:D17"/>
    <mergeCell ref="B18:D18"/>
    <mergeCell ref="A6:F6"/>
    <mergeCell ref="A12:A14"/>
    <mergeCell ref="B12:D14"/>
    <mergeCell ref="E12:E14"/>
    <mergeCell ref="F12:F14"/>
    <mergeCell ref="B15:D15"/>
    <mergeCell ref="B19:D19"/>
    <mergeCell ref="B20:D20"/>
    <mergeCell ref="B21:D21"/>
    <mergeCell ref="B22:D22"/>
    <mergeCell ref="B23:D23"/>
    <mergeCell ref="B30:D30"/>
    <mergeCell ref="B31:D31"/>
    <mergeCell ref="B32:D32"/>
    <mergeCell ref="B33:D33"/>
    <mergeCell ref="B25:D25"/>
    <mergeCell ref="B26:D26"/>
    <mergeCell ref="B27:D27"/>
    <mergeCell ref="B28:D28"/>
    <mergeCell ref="B29:D29"/>
    <mergeCell ref="B34:D34"/>
    <mergeCell ref="B35:D35"/>
    <mergeCell ref="B36:D36"/>
    <mergeCell ref="B37:D37"/>
    <mergeCell ref="B38:D38"/>
    <mergeCell ref="B50:D50"/>
    <mergeCell ref="B39:D39"/>
    <mergeCell ref="B40:D40"/>
    <mergeCell ref="B41:D41"/>
    <mergeCell ref="B42:D42"/>
    <mergeCell ref="B43:D43"/>
    <mergeCell ref="B44:D44"/>
    <mergeCell ref="B45:D45"/>
    <mergeCell ref="B46:D46"/>
    <mergeCell ref="B47:D47"/>
    <mergeCell ref="B48:D48"/>
    <mergeCell ref="B49:D49"/>
    <mergeCell ref="B57:D57"/>
    <mergeCell ref="B58:D58"/>
    <mergeCell ref="B59:D59"/>
    <mergeCell ref="B60:D60"/>
    <mergeCell ref="B51:D51"/>
    <mergeCell ref="B52:D52"/>
    <mergeCell ref="B53:D53"/>
    <mergeCell ref="B54:D54"/>
    <mergeCell ref="B55:D55"/>
    <mergeCell ref="B56:D56"/>
    <mergeCell ref="B61:D61"/>
    <mergeCell ref="B62:D62"/>
    <mergeCell ref="B63:D63"/>
    <mergeCell ref="B64:D64"/>
    <mergeCell ref="B65:D65"/>
    <mergeCell ref="B77:D77"/>
    <mergeCell ref="B66:D66"/>
    <mergeCell ref="B67:D67"/>
    <mergeCell ref="B68:D68"/>
    <mergeCell ref="B69:D69"/>
    <mergeCell ref="B70:D70"/>
    <mergeCell ref="B71:D71"/>
    <mergeCell ref="B72:D72"/>
    <mergeCell ref="B73:D73"/>
    <mergeCell ref="B74:D74"/>
    <mergeCell ref="B75:D75"/>
    <mergeCell ref="B76:D76"/>
    <mergeCell ref="B84:D84"/>
    <mergeCell ref="B85:D85"/>
    <mergeCell ref="B86:D86"/>
    <mergeCell ref="B87:D87"/>
    <mergeCell ref="B78:D78"/>
    <mergeCell ref="B79:D79"/>
    <mergeCell ref="B80:D80"/>
    <mergeCell ref="B81:D81"/>
    <mergeCell ref="B82:D82"/>
    <mergeCell ref="B83:D83"/>
  </mergeCells>
  <printOptions horizontalCentered="1"/>
  <pageMargins left="0.39370077848434498" right="0.23622047901153601" top="0.35433071851730302" bottom="0.31496062874794001" header="0.118110239505768" footer="0.118110239505768"/>
  <pageSetup paperSize="9" scale="69" fitToHeight="0" orientation="portrait" r:id="rId1"/>
  <headerFooter>
    <oddFooter>&amp;RСтраница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72"/>
  <sheetViews>
    <sheetView workbookViewId="0">
      <selection activeCell="A16" sqref="A16:F72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61" style="2" customWidth="1"/>
    <col min="5" max="5" width="8.5703125" style="2" customWidth="1"/>
    <col min="6" max="6" width="13.85546875" style="2" customWidth="1"/>
    <col min="7" max="7" width="11" style="2" hidden="1" customWidth="1"/>
    <col min="8" max="8" width="69.28515625" style="3" hidden="1" customWidth="1"/>
    <col min="9" max="13" width="141" style="3" hidden="1" customWidth="1"/>
    <col min="14" max="14" width="34.140625" style="3" hidden="1" customWidth="1"/>
    <col min="15" max="15" width="112" style="3" hidden="1" customWidth="1"/>
    <col min="16" max="20" width="34.140625" style="3" hidden="1" customWidth="1"/>
    <col min="21" max="21" width="112" style="3" hidden="1" customWidth="1"/>
    <col min="22" max="24" width="84.42578125" style="3" hidden="1" customWidth="1"/>
    <col min="25" max="25" width="112" style="3" hidden="1" customWidth="1"/>
    <col min="26" max="28" width="84.42578125" style="3" hidden="1" customWidth="1"/>
    <col min="29" max="16384" width="9.140625" style="2"/>
  </cols>
  <sheetData>
    <row r="1" spans="1:29" s="4" customFormat="1" ht="9.75" customHeight="1" x14ac:dyDescent="0.25">
      <c r="A1" s="5"/>
      <c r="B1" s="5"/>
      <c r="C1" s="6"/>
      <c r="D1" s="6"/>
      <c r="E1" s="6"/>
      <c r="F1" s="6"/>
    </row>
    <row r="2" spans="1:29" s="4" customFormat="1" ht="15" x14ac:dyDescent="0.25">
      <c r="A2" s="7"/>
      <c r="B2" s="5"/>
      <c r="C2" s="5"/>
      <c r="D2" s="1"/>
      <c r="E2" s="8"/>
      <c r="F2" s="8"/>
    </row>
    <row r="3" spans="1:29" s="4" customFormat="1" ht="9.75" customHeight="1" x14ac:dyDescent="0.25">
      <c r="A3" s="5"/>
      <c r="B3" s="9"/>
      <c r="C3" s="10"/>
      <c r="D3" s="10"/>
      <c r="E3" s="10"/>
      <c r="F3" s="10"/>
    </row>
    <row r="4" spans="1:29" s="4" customFormat="1" ht="12.75" customHeight="1" x14ac:dyDescent="0.25">
      <c r="A4" s="7"/>
      <c r="B4" s="12"/>
      <c r="C4" s="13"/>
      <c r="D4" s="11"/>
      <c r="F4" s="9"/>
    </row>
    <row r="5" spans="1:29" s="4" customFormat="1" ht="12.75" customHeight="1" x14ac:dyDescent="0.25">
      <c r="A5" s="5"/>
      <c r="B5" s="12"/>
      <c r="C5" s="13"/>
      <c r="D5" s="11"/>
    </row>
    <row r="6" spans="1:29" s="4" customFormat="1" ht="26.25" customHeight="1" x14ac:dyDescent="0.25">
      <c r="A6" s="90" t="s">
        <v>1977</v>
      </c>
      <c r="B6" s="90"/>
      <c r="C6" s="90"/>
      <c r="D6" s="90"/>
      <c r="E6" s="90"/>
      <c r="F6" s="90"/>
    </row>
    <row r="7" spans="1:29" s="4" customFormat="1" ht="12.75" customHeight="1" x14ac:dyDescent="0.25">
      <c r="A7" s="5"/>
      <c r="B7" s="12"/>
      <c r="C7" s="13"/>
      <c r="D7" s="11"/>
      <c r="F7" s="9"/>
    </row>
    <row r="8" spans="1:29" s="4" customFormat="1" ht="12.75" customHeight="1" x14ac:dyDescent="0.25">
      <c r="A8" s="5"/>
      <c r="B8" s="12"/>
      <c r="C8" s="13"/>
      <c r="D8" s="11"/>
      <c r="F8" s="9"/>
    </row>
    <row r="9" spans="1:29" s="4" customFormat="1" ht="12.75" customHeight="1" x14ac:dyDescent="0.25">
      <c r="A9" s="5"/>
      <c r="B9" s="12"/>
      <c r="C9" s="13"/>
      <c r="D9" s="11"/>
      <c r="F9" s="9"/>
    </row>
    <row r="10" spans="1:29" s="4" customFormat="1" ht="12.75" customHeight="1" x14ac:dyDescent="0.25">
      <c r="A10" s="5"/>
      <c r="B10" s="12"/>
      <c r="C10" s="13"/>
      <c r="D10" s="14"/>
      <c r="F10" s="9"/>
    </row>
    <row r="11" spans="1:29" s="4" customFormat="1" ht="9.75" customHeight="1" x14ac:dyDescent="0.25">
      <c r="A11" s="15"/>
    </row>
    <row r="12" spans="1:29" s="4" customFormat="1" ht="36" customHeight="1" x14ac:dyDescent="0.25">
      <c r="A12" s="92" t="s">
        <v>0</v>
      </c>
      <c r="B12" s="93" t="s">
        <v>1</v>
      </c>
      <c r="C12" s="93"/>
      <c r="D12" s="93"/>
      <c r="E12" s="93" t="s">
        <v>2</v>
      </c>
      <c r="F12" s="95" t="s">
        <v>3</v>
      </c>
    </row>
    <row r="13" spans="1:29" s="4" customFormat="1" ht="36.75" customHeight="1" x14ac:dyDescent="0.25">
      <c r="A13" s="92"/>
      <c r="B13" s="93"/>
      <c r="C13" s="93"/>
      <c r="D13" s="93"/>
      <c r="E13" s="93"/>
      <c r="F13" s="96"/>
    </row>
    <row r="14" spans="1:29" s="4" customFormat="1" ht="15" x14ac:dyDescent="0.25">
      <c r="A14" s="92"/>
      <c r="B14" s="93"/>
      <c r="C14" s="93"/>
      <c r="D14" s="93"/>
      <c r="E14" s="93"/>
      <c r="F14" s="97"/>
    </row>
    <row r="15" spans="1:29" s="4" customFormat="1" ht="15" x14ac:dyDescent="0.25">
      <c r="A15" s="16">
        <v>1</v>
      </c>
      <c r="B15" s="91">
        <v>2</v>
      </c>
      <c r="C15" s="91"/>
      <c r="D15" s="91"/>
      <c r="E15" s="69">
        <v>3</v>
      </c>
      <c r="F15" s="69">
        <v>4</v>
      </c>
      <c r="G15" s="18"/>
    </row>
    <row r="16" spans="1:29" s="3" customFormat="1" ht="21.95" customHeight="1" x14ac:dyDescent="0.2">
      <c r="A16" s="105" t="s">
        <v>548</v>
      </c>
      <c r="B16" s="105"/>
      <c r="C16" s="105"/>
      <c r="D16" s="105"/>
      <c r="E16" s="105"/>
      <c r="F16" s="105"/>
      <c r="G16" s="2"/>
      <c r="AC16" s="2"/>
    </row>
    <row r="17" spans="1:29" s="3" customFormat="1" ht="21.95" customHeight="1" x14ac:dyDescent="0.2">
      <c r="A17" s="67" t="s">
        <v>1183</v>
      </c>
      <c r="B17" s="63" t="s">
        <v>549</v>
      </c>
      <c r="C17" s="63"/>
      <c r="D17" s="63"/>
      <c r="E17" s="44" t="s">
        <v>17</v>
      </c>
      <c r="F17" s="45">
        <v>1</v>
      </c>
      <c r="G17" s="2"/>
      <c r="AC17" s="2"/>
    </row>
    <row r="18" spans="1:29" s="3" customFormat="1" ht="21.95" customHeight="1" x14ac:dyDescent="0.2">
      <c r="A18" s="67" t="s">
        <v>1184</v>
      </c>
      <c r="B18" s="106" t="s">
        <v>550</v>
      </c>
      <c r="C18" s="106"/>
      <c r="D18" s="106"/>
      <c r="E18" s="44" t="s">
        <v>173</v>
      </c>
      <c r="F18" s="45">
        <f>6.63+6.12</f>
        <v>12.75</v>
      </c>
      <c r="G18" s="2"/>
      <c r="AC18" s="2"/>
    </row>
    <row r="19" spans="1:29" s="3" customFormat="1" ht="21.95" customHeight="1" x14ac:dyDescent="0.2">
      <c r="A19" s="67" t="s">
        <v>1185</v>
      </c>
      <c r="B19" s="106" t="s">
        <v>551</v>
      </c>
      <c r="C19" s="106"/>
      <c r="D19" s="106"/>
      <c r="E19" s="44" t="s">
        <v>173</v>
      </c>
      <c r="F19" s="45">
        <v>1.02</v>
      </c>
      <c r="G19" s="2"/>
      <c r="AC19" s="2"/>
    </row>
    <row r="20" spans="1:29" s="3" customFormat="1" ht="21.95" customHeight="1" x14ac:dyDescent="0.2">
      <c r="A20" s="67" t="s">
        <v>1186</v>
      </c>
      <c r="B20" s="106" t="s">
        <v>552</v>
      </c>
      <c r="C20" s="106"/>
      <c r="D20" s="106"/>
      <c r="E20" s="44" t="s">
        <v>173</v>
      </c>
      <c r="F20" s="45">
        <v>1.53</v>
      </c>
      <c r="G20" s="2"/>
      <c r="AC20" s="2"/>
    </row>
    <row r="21" spans="1:29" s="3" customFormat="1" ht="21.95" customHeight="1" x14ac:dyDescent="0.2">
      <c r="A21" s="67" t="s">
        <v>1187</v>
      </c>
      <c r="B21" s="106" t="s">
        <v>553</v>
      </c>
      <c r="C21" s="106"/>
      <c r="D21" s="106"/>
      <c r="E21" s="44" t="s">
        <v>173</v>
      </c>
      <c r="F21" s="45">
        <v>12.24</v>
      </c>
      <c r="G21" s="2"/>
      <c r="AC21" s="2"/>
    </row>
    <row r="22" spans="1:29" s="3" customFormat="1" ht="21.95" customHeight="1" x14ac:dyDescent="0.2">
      <c r="A22" s="67" t="s">
        <v>1188</v>
      </c>
      <c r="B22" s="106" t="s">
        <v>554</v>
      </c>
      <c r="C22" s="106"/>
      <c r="D22" s="106"/>
      <c r="E22" s="44" t="s">
        <v>302</v>
      </c>
      <c r="F22" s="45">
        <v>0.1</v>
      </c>
      <c r="G22" s="2"/>
      <c r="AC22" s="2"/>
    </row>
    <row r="23" spans="1:29" s="3" customFormat="1" ht="21.95" customHeight="1" x14ac:dyDescent="0.2">
      <c r="A23" s="67" t="s">
        <v>1189</v>
      </c>
      <c r="B23" s="106" t="s">
        <v>555</v>
      </c>
      <c r="C23" s="106"/>
      <c r="D23" s="106"/>
      <c r="E23" s="44" t="s">
        <v>302</v>
      </c>
      <c r="F23" s="45">
        <v>0.2</v>
      </c>
      <c r="G23" s="2"/>
      <c r="AC23" s="2"/>
    </row>
    <row r="24" spans="1:29" s="3" customFormat="1" ht="21.95" customHeight="1" x14ac:dyDescent="0.2">
      <c r="A24" s="67" t="s">
        <v>1190</v>
      </c>
      <c r="B24" s="106" t="s">
        <v>556</v>
      </c>
      <c r="C24" s="106"/>
      <c r="D24" s="106"/>
      <c r="E24" s="44" t="s">
        <v>302</v>
      </c>
      <c r="F24" s="45">
        <v>0.2</v>
      </c>
      <c r="G24" s="2"/>
      <c r="AC24" s="2"/>
    </row>
    <row r="25" spans="1:29" s="3" customFormat="1" ht="21.95" customHeight="1" x14ac:dyDescent="0.2">
      <c r="A25" s="67" t="s">
        <v>1191</v>
      </c>
      <c r="B25" s="106" t="s">
        <v>557</v>
      </c>
      <c r="C25" s="106"/>
      <c r="D25" s="106"/>
      <c r="E25" s="44" t="s">
        <v>17</v>
      </c>
      <c r="F25" s="45">
        <v>9</v>
      </c>
      <c r="G25" s="2"/>
      <c r="AC25" s="2"/>
    </row>
    <row r="26" spans="1:29" s="3" customFormat="1" ht="21.95" customHeight="1" x14ac:dyDescent="0.2">
      <c r="A26" s="67" t="s">
        <v>1192</v>
      </c>
      <c r="B26" s="106" t="s">
        <v>558</v>
      </c>
      <c r="C26" s="106"/>
      <c r="D26" s="106"/>
      <c r="E26" s="44" t="s">
        <v>302</v>
      </c>
      <c r="F26" s="45">
        <v>0.6</v>
      </c>
      <c r="G26" s="2"/>
      <c r="AC26" s="2"/>
    </row>
    <row r="27" spans="1:29" s="3" customFormat="1" ht="21.95" customHeight="1" x14ac:dyDescent="0.2">
      <c r="A27" s="67" t="s">
        <v>1193</v>
      </c>
      <c r="B27" s="106" t="s">
        <v>559</v>
      </c>
      <c r="C27" s="106"/>
      <c r="D27" s="106"/>
      <c r="E27" s="44" t="s">
        <v>302</v>
      </c>
      <c r="F27" s="45">
        <v>0.6</v>
      </c>
      <c r="G27" s="2"/>
      <c r="AC27" s="2"/>
    </row>
    <row r="28" spans="1:29" s="3" customFormat="1" ht="21.95" customHeight="1" x14ac:dyDescent="0.2">
      <c r="A28" s="67" t="s">
        <v>1194</v>
      </c>
      <c r="B28" s="106" t="s">
        <v>560</v>
      </c>
      <c r="C28" s="106"/>
      <c r="D28" s="106"/>
      <c r="E28" s="44" t="s">
        <v>173</v>
      </c>
      <c r="F28" s="45">
        <v>15</v>
      </c>
      <c r="G28" s="2"/>
      <c r="AC28" s="2"/>
    </row>
    <row r="29" spans="1:29" s="3" customFormat="1" ht="21.95" customHeight="1" x14ac:dyDescent="0.2">
      <c r="A29" s="67" t="s">
        <v>1195</v>
      </c>
      <c r="B29" s="106" t="s">
        <v>561</v>
      </c>
      <c r="C29" s="106"/>
      <c r="D29" s="106"/>
      <c r="E29" s="44" t="s">
        <v>17</v>
      </c>
      <c r="F29" s="45">
        <v>1</v>
      </c>
      <c r="G29" s="2"/>
      <c r="AC29" s="2"/>
    </row>
    <row r="30" spans="1:29" s="3" customFormat="1" ht="21.95" customHeight="1" x14ac:dyDescent="0.2">
      <c r="A30" s="67" t="s">
        <v>1196</v>
      </c>
      <c r="B30" s="106" t="s">
        <v>562</v>
      </c>
      <c r="C30" s="106"/>
      <c r="D30" s="106"/>
      <c r="E30" s="44" t="s">
        <v>302</v>
      </c>
      <c r="F30" s="45">
        <v>0.1</v>
      </c>
      <c r="G30" s="2"/>
      <c r="AC30" s="2"/>
    </row>
    <row r="31" spans="1:29" ht="21.95" customHeight="1" x14ac:dyDescent="0.2">
      <c r="A31" s="67" t="s">
        <v>1197</v>
      </c>
      <c r="B31" s="106" t="s">
        <v>563</v>
      </c>
      <c r="C31" s="106"/>
      <c r="D31" s="106"/>
      <c r="E31" s="44" t="s">
        <v>173</v>
      </c>
      <c r="F31" s="45">
        <f>0.502+1.7068</f>
        <v>2.2088000000000001</v>
      </c>
    </row>
    <row r="32" spans="1:29" ht="21.95" customHeight="1" x14ac:dyDescent="0.2">
      <c r="A32" s="67" t="s">
        <v>1200</v>
      </c>
      <c r="B32" s="106" t="s">
        <v>564</v>
      </c>
      <c r="C32" s="106"/>
      <c r="D32" s="106"/>
      <c r="E32" s="44" t="s">
        <v>173</v>
      </c>
      <c r="F32" s="45">
        <v>15.7325</v>
      </c>
    </row>
    <row r="33" spans="1:6" ht="21.95" customHeight="1" x14ac:dyDescent="0.2">
      <c r="A33" s="67" t="s">
        <v>1201</v>
      </c>
      <c r="B33" s="106" t="s">
        <v>565</v>
      </c>
      <c r="C33" s="106"/>
      <c r="D33" s="106"/>
      <c r="E33" s="44" t="s">
        <v>17</v>
      </c>
      <c r="F33" s="45">
        <v>1</v>
      </c>
    </row>
    <row r="34" spans="1:6" ht="21.95" customHeight="1" x14ac:dyDescent="0.2">
      <c r="A34" s="67" t="s">
        <v>1202</v>
      </c>
      <c r="B34" s="106" t="s">
        <v>566</v>
      </c>
      <c r="C34" s="106"/>
      <c r="D34" s="106"/>
      <c r="E34" s="44" t="s">
        <v>302</v>
      </c>
      <c r="F34" s="45">
        <v>0.2</v>
      </c>
    </row>
    <row r="35" spans="1:6" ht="21.95" customHeight="1" x14ac:dyDescent="0.2">
      <c r="A35" s="67" t="s">
        <v>1203</v>
      </c>
      <c r="B35" s="106" t="s">
        <v>567</v>
      </c>
      <c r="C35" s="106"/>
      <c r="D35" s="106"/>
      <c r="E35" s="44" t="s">
        <v>173</v>
      </c>
      <c r="F35" s="45">
        <v>22.55</v>
      </c>
    </row>
    <row r="36" spans="1:6" ht="21.95" customHeight="1" x14ac:dyDescent="0.2">
      <c r="A36" s="67" t="s">
        <v>1204</v>
      </c>
      <c r="B36" s="106" t="s">
        <v>568</v>
      </c>
      <c r="C36" s="106"/>
      <c r="D36" s="106"/>
      <c r="E36" s="44" t="s">
        <v>17</v>
      </c>
      <c r="F36" s="45">
        <v>20</v>
      </c>
    </row>
    <row r="37" spans="1:6" ht="21.95" customHeight="1" x14ac:dyDescent="0.2">
      <c r="A37" s="67" t="s">
        <v>1205</v>
      </c>
      <c r="B37" s="106" t="s">
        <v>569</v>
      </c>
      <c r="C37" s="106"/>
      <c r="D37" s="106"/>
      <c r="E37" s="44" t="s">
        <v>173</v>
      </c>
      <c r="F37" s="45">
        <v>100</v>
      </c>
    </row>
    <row r="38" spans="1:6" ht="21.95" customHeight="1" x14ac:dyDescent="0.2">
      <c r="A38" s="67" t="s">
        <v>1206</v>
      </c>
      <c r="B38" s="106" t="s">
        <v>570</v>
      </c>
      <c r="C38" s="106"/>
      <c r="D38" s="106"/>
      <c r="E38" s="44" t="s">
        <v>173</v>
      </c>
      <c r="F38" s="45">
        <v>5</v>
      </c>
    </row>
    <row r="39" spans="1:6" ht="18.75" customHeight="1" x14ac:dyDescent="0.2">
      <c r="A39" s="67" t="s">
        <v>1207</v>
      </c>
      <c r="B39" s="106" t="s">
        <v>571</v>
      </c>
      <c r="C39" s="106"/>
      <c r="D39" s="106"/>
      <c r="E39" s="44" t="s">
        <v>173</v>
      </c>
      <c r="F39" s="45">
        <v>15</v>
      </c>
    </row>
    <row r="40" spans="1:6" ht="21.95" customHeight="1" x14ac:dyDescent="0.2">
      <c r="A40" s="67" t="s">
        <v>1208</v>
      </c>
      <c r="B40" s="106" t="s">
        <v>572</v>
      </c>
      <c r="C40" s="106"/>
      <c r="D40" s="106"/>
      <c r="E40" s="44" t="s">
        <v>173</v>
      </c>
      <c r="F40" s="45">
        <v>5</v>
      </c>
    </row>
    <row r="41" spans="1:6" ht="21.95" customHeight="1" x14ac:dyDescent="0.2">
      <c r="A41" s="67" t="s">
        <v>1209</v>
      </c>
      <c r="B41" s="106" t="s">
        <v>573</v>
      </c>
      <c r="C41" s="106"/>
      <c r="D41" s="106"/>
      <c r="E41" s="44" t="s">
        <v>17</v>
      </c>
      <c r="F41" s="45">
        <v>6</v>
      </c>
    </row>
    <row r="42" spans="1:6" ht="21.95" customHeight="1" x14ac:dyDescent="0.2">
      <c r="A42" s="67" t="s">
        <v>1210</v>
      </c>
      <c r="B42" s="106" t="s">
        <v>574</v>
      </c>
      <c r="C42" s="106"/>
      <c r="D42" s="106"/>
      <c r="E42" s="44" t="s">
        <v>17</v>
      </c>
      <c r="F42" s="45">
        <v>18</v>
      </c>
    </row>
    <row r="43" spans="1:6" ht="21.95" customHeight="1" x14ac:dyDescent="0.2">
      <c r="A43" s="67" t="s">
        <v>1211</v>
      </c>
      <c r="B43" s="106" t="s">
        <v>575</v>
      </c>
      <c r="C43" s="106"/>
      <c r="D43" s="106"/>
      <c r="E43" s="44" t="s">
        <v>17</v>
      </c>
      <c r="F43" s="45">
        <v>2</v>
      </c>
    </row>
    <row r="44" spans="1:6" ht="21.95" customHeight="1" x14ac:dyDescent="0.2">
      <c r="A44" s="67" t="s">
        <v>1212</v>
      </c>
      <c r="B44" s="106" t="s">
        <v>576</v>
      </c>
      <c r="C44" s="106"/>
      <c r="D44" s="106"/>
      <c r="E44" s="44" t="s">
        <v>17</v>
      </c>
      <c r="F44" s="45">
        <v>2</v>
      </c>
    </row>
    <row r="45" spans="1:6" ht="21.95" customHeight="1" x14ac:dyDescent="0.2">
      <c r="A45" s="67" t="s">
        <v>1213</v>
      </c>
      <c r="B45" s="106" t="s">
        <v>577</v>
      </c>
      <c r="C45" s="106"/>
      <c r="D45" s="106"/>
      <c r="E45" s="44" t="s">
        <v>17</v>
      </c>
      <c r="F45" s="45">
        <v>2</v>
      </c>
    </row>
    <row r="46" spans="1:6" ht="21.95" customHeight="1" x14ac:dyDescent="0.2">
      <c r="A46" s="67" t="s">
        <v>1214</v>
      </c>
      <c r="B46" s="106" t="s">
        <v>578</v>
      </c>
      <c r="C46" s="106"/>
      <c r="D46" s="106"/>
      <c r="E46" s="44" t="s">
        <v>17</v>
      </c>
      <c r="F46" s="45">
        <v>2</v>
      </c>
    </row>
    <row r="47" spans="1:6" ht="21.95" customHeight="1" x14ac:dyDescent="0.2">
      <c r="A47" s="67" t="s">
        <v>1215</v>
      </c>
      <c r="B47" s="106" t="s">
        <v>579</v>
      </c>
      <c r="C47" s="106"/>
      <c r="D47" s="106"/>
      <c r="E47" s="44" t="s">
        <v>17</v>
      </c>
      <c r="F47" s="45">
        <v>14</v>
      </c>
    </row>
    <row r="48" spans="1:6" ht="21.95" customHeight="1" x14ac:dyDescent="0.2">
      <c r="A48" s="67" t="s">
        <v>1216</v>
      </c>
      <c r="B48" s="106" t="s">
        <v>580</v>
      </c>
      <c r="C48" s="106"/>
      <c r="D48" s="106"/>
      <c r="E48" s="44" t="s">
        <v>17</v>
      </c>
      <c r="F48" s="45">
        <v>4</v>
      </c>
    </row>
    <row r="49" spans="1:6" ht="21.95" customHeight="1" x14ac:dyDescent="0.2">
      <c r="A49" s="67" t="s">
        <v>1217</v>
      </c>
      <c r="B49" s="106" t="s">
        <v>581</v>
      </c>
      <c r="C49" s="106"/>
      <c r="D49" s="106"/>
      <c r="E49" s="44" t="s">
        <v>17</v>
      </c>
      <c r="F49" s="45">
        <v>2</v>
      </c>
    </row>
    <row r="50" spans="1:6" ht="21.95" customHeight="1" x14ac:dyDescent="0.2">
      <c r="A50" s="67" t="s">
        <v>1218</v>
      </c>
      <c r="B50" s="106" t="s">
        <v>582</v>
      </c>
      <c r="C50" s="106"/>
      <c r="D50" s="106"/>
      <c r="E50" s="44" t="s">
        <v>17</v>
      </c>
      <c r="F50" s="45">
        <v>6</v>
      </c>
    </row>
    <row r="51" spans="1:6" ht="21.95" customHeight="1" x14ac:dyDescent="0.2">
      <c r="A51" s="67" t="s">
        <v>1219</v>
      </c>
      <c r="B51" s="106" t="s">
        <v>583</v>
      </c>
      <c r="C51" s="106"/>
      <c r="D51" s="106"/>
      <c r="E51" s="44" t="s">
        <v>17</v>
      </c>
      <c r="F51" s="45">
        <v>16</v>
      </c>
    </row>
    <row r="52" spans="1:6" ht="21.95" customHeight="1" x14ac:dyDescent="0.2">
      <c r="A52" s="67" t="s">
        <v>1220</v>
      </c>
      <c r="B52" s="106" t="s">
        <v>584</v>
      </c>
      <c r="C52" s="106"/>
      <c r="D52" s="106"/>
      <c r="E52" s="44" t="s">
        <v>17</v>
      </c>
      <c r="F52" s="45">
        <v>8</v>
      </c>
    </row>
    <row r="53" spans="1:6" ht="21.95" customHeight="1" x14ac:dyDescent="0.2">
      <c r="A53" s="67" t="s">
        <v>1221</v>
      </c>
      <c r="B53" s="106" t="s">
        <v>585</v>
      </c>
      <c r="C53" s="106"/>
      <c r="D53" s="106"/>
      <c r="E53" s="44" t="s">
        <v>17</v>
      </c>
      <c r="F53" s="45">
        <v>8</v>
      </c>
    </row>
    <row r="54" spans="1:6" ht="0.75" customHeight="1" x14ac:dyDescent="0.2">
      <c r="A54" s="67" t="s">
        <v>1223</v>
      </c>
      <c r="B54" s="106" t="s">
        <v>586</v>
      </c>
      <c r="C54" s="106"/>
      <c r="D54" s="106"/>
      <c r="E54" s="44" t="s">
        <v>173</v>
      </c>
      <c r="F54" s="45">
        <v>40</v>
      </c>
    </row>
    <row r="55" spans="1:6" ht="21.95" customHeight="1" x14ac:dyDescent="0.2">
      <c r="A55" s="67" t="s">
        <v>1225</v>
      </c>
      <c r="B55" s="106" t="s">
        <v>587</v>
      </c>
      <c r="C55" s="106"/>
      <c r="D55" s="106"/>
      <c r="E55" s="44" t="s">
        <v>17</v>
      </c>
      <c r="F55" s="45">
        <v>4</v>
      </c>
    </row>
    <row r="56" spans="1:6" ht="21.95" customHeight="1" x14ac:dyDescent="0.2">
      <c r="A56" s="67" t="s">
        <v>1226</v>
      </c>
      <c r="B56" s="106" t="s">
        <v>588</v>
      </c>
      <c r="C56" s="106"/>
      <c r="D56" s="106"/>
      <c r="E56" s="44" t="s">
        <v>17</v>
      </c>
      <c r="F56" s="45">
        <v>2</v>
      </c>
    </row>
    <row r="57" spans="1:6" ht="21.95" customHeight="1" x14ac:dyDescent="0.2">
      <c r="A57" s="67" t="s">
        <v>1227</v>
      </c>
      <c r="B57" s="106" t="s">
        <v>589</v>
      </c>
      <c r="C57" s="106"/>
      <c r="D57" s="106"/>
      <c r="E57" s="44" t="s">
        <v>17</v>
      </c>
      <c r="F57" s="45">
        <v>18</v>
      </c>
    </row>
    <row r="58" spans="1:6" ht="21.95" customHeight="1" x14ac:dyDescent="0.2">
      <c r="A58" s="67" t="s">
        <v>1228</v>
      </c>
      <c r="B58" s="106" t="s">
        <v>590</v>
      </c>
      <c r="C58" s="106"/>
      <c r="D58" s="106"/>
      <c r="E58" s="44" t="s">
        <v>17</v>
      </c>
      <c r="F58" s="45">
        <v>2</v>
      </c>
    </row>
    <row r="59" spans="1:6" ht="21.95" customHeight="1" x14ac:dyDescent="0.2">
      <c r="A59" s="67" t="s">
        <v>1229</v>
      </c>
      <c r="B59" s="106" t="s">
        <v>591</v>
      </c>
      <c r="C59" s="106"/>
      <c r="D59" s="106"/>
      <c r="E59" s="44" t="s">
        <v>17</v>
      </c>
      <c r="F59" s="45">
        <v>4</v>
      </c>
    </row>
    <row r="60" spans="1:6" ht="21.95" customHeight="1" x14ac:dyDescent="0.2">
      <c r="A60" s="67" t="s">
        <v>1231</v>
      </c>
      <c r="B60" s="106" t="s">
        <v>592</v>
      </c>
      <c r="C60" s="106"/>
      <c r="D60" s="106"/>
      <c r="E60" s="44" t="s">
        <v>17</v>
      </c>
      <c r="F60" s="45">
        <v>2</v>
      </c>
    </row>
    <row r="61" spans="1:6" ht="21.95" customHeight="1" x14ac:dyDescent="0.2">
      <c r="A61" s="67" t="s">
        <v>1232</v>
      </c>
      <c r="B61" s="106" t="s">
        <v>593</v>
      </c>
      <c r="C61" s="106"/>
      <c r="D61" s="106"/>
      <c r="E61" s="44" t="s">
        <v>17</v>
      </c>
      <c r="F61" s="45">
        <v>2</v>
      </c>
    </row>
    <row r="62" spans="1:6" ht="21.95" customHeight="1" x14ac:dyDescent="0.2">
      <c r="A62" s="67" t="s">
        <v>1234</v>
      </c>
      <c r="B62" s="106" t="s">
        <v>594</v>
      </c>
      <c r="C62" s="106"/>
      <c r="D62" s="106"/>
      <c r="E62" s="44" t="s">
        <v>17</v>
      </c>
      <c r="F62" s="45">
        <v>12</v>
      </c>
    </row>
    <row r="63" spans="1:6" ht="21.95" customHeight="1" x14ac:dyDescent="0.2">
      <c r="A63" s="67" t="s">
        <v>1235</v>
      </c>
      <c r="B63" s="106" t="s">
        <v>595</v>
      </c>
      <c r="C63" s="106"/>
      <c r="D63" s="106"/>
      <c r="E63" s="44" t="s">
        <v>17</v>
      </c>
      <c r="F63" s="45">
        <v>14</v>
      </c>
    </row>
    <row r="64" spans="1:6" ht="21.95" customHeight="1" x14ac:dyDescent="0.2">
      <c r="A64" s="67" t="s">
        <v>1236</v>
      </c>
      <c r="B64" s="106" t="s">
        <v>596</v>
      </c>
      <c r="C64" s="106"/>
      <c r="D64" s="106"/>
      <c r="E64" s="44" t="s">
        <v>17</v>
      </c>
      <c r="F64" s="45">
        <v>14</v>
      </c>
    </row>
    <row r="65" spans="1:6" ht="21.95" customHeight="1" x14ac:dyDescent="0.2">
      <c r="A65" s="67" t="s">
        <v>1239</v>
      </c>
      <c r="B65" s="106" t="s">
        <v>597</v>
      </c>
      <c r="C65" s="106"/>
      <c r="D65" s="106"/>
      <c r="E65" s="44" t="s">
        <v>173</v>
      </c>
      <c r="F65" s="45">
        <v>30</v>
      </c>
    </row>
    <row r="66" spans="1:6" ht="21.95" customHeight="1" x14ac:dyDescent="0.2">
      <c r="A66" s="67" t="s">
        <v>1240</v>
      </c>
      <c r="B66" s="106" t="s">
        <v>598</v>
      </c>
      <c r="C66" s="106"/>
      <c r="D66" s="106"/>
      <c r="E66" s="44" t="s">
        <v>17</v>
      </c>
      <c r="F66" s="45">
        <v>4</v>
      </c>
    </row>
    <row r="67" spans="1:6" ht="21.95" customHeight="1" x14ac:dyDescent="0.2">
      <c r="A67" s="67" t="s">
        <v>1241</v>
      </c>
      <c r="B67" s="106" t="s">
        <v>599</v>
      </c>
      <c r="C67" s="106"/>
      <c r="D67" s="106"/>
      <c r="E67" s="44" t="s">
        <v>17</v>
      </c>
      <c r="F67" s="45">
        <v>2</v>
      </c>
    </row>
    <row r="68" spans="1:6" ht="21.95" customHeight="1" x14ac:dyDescent="0.2">
      <c r="A68" s="67" t="s">
        <v>1243</v>
      </c>
      <c r="B68" s="106" t="s">
        <v>600</v>
      </c>
      <c r="C68" s="106"/>
      <c r="D68" s="106"/>
      <c r="E68" s="44" t="s">
        <v>17</v>
      </c>
      <c r="F68" s="45">
        <v>4</v>
      </c>
    </row>
    <row r="69" spans="1:6" ht="21.95" customHeight="1" x14ac:dyDescent="0.2">
      <c r="A69" s="67" t="s">
        <v>1246</v>
      </c>
      <c r="B69" s="106" t="s">
        <v>601</v>
      </c>
      <c r="C69" s="106"/>
      <c r="D69" s="106"/>
      <c r="E69" s="44" t="s">
        <v>17</v>
      </c>
      <c r="F69" s="45">
        <v>6</v>
      </c>
    </row>
    <row r="70" spans="1:6" ht="21.95" customHeight="1" x14ac:dyDescent="0.2">
      <c r="A70" s="67" t="s">
        <v>1250</v>
      </c>
      <c r="B70" s="106" t="s">
        <v>602</v>
      </c>
      <c r="C70" s="106"/>
      <c r="D70" s="106"/>
      <c r="E70" s="44" t="s">
        <v>173</v>
      </c>
      <c r="F70" s="45">
        <v>30</v>
      </c>
    </row>
    <row r="71" spans="1:6" ht="21.95" customHeight="1" x14ac:dyDescent="0.2">
      <c r="A71" s="67" t="s">
        <v>1251</v>
      </c>
      <c r="B71" s="106" t="s">
        <v>603</v>
      </c>
      <c r="C71" s="106"/>
      <c r="D71" s="106"/>
      <c r="E71" s="44" t="s">
        <v>173</v>
      </c>
      <c r="F71" s="45">
        <v>5</v>
      </c>
    </row>
    <row r="72" spans="1:6" ht="21.95" customHeight="1" x14ac:dyDescent="0.2">
      <c r="A72" s="67" t="s">
        <v>1252</v>
      </c>
      <c r="B72" s="106" t="s">
        <v>604</v>
      </c>
      <c r="C72" s="106"/>
      <c r="D72" s="106"/>
      <c r="E72" s="44" t="s">
        <v>173</v>
      </c>
      <c r="F72" s="45">
        <v>5</v>
      </c>
    </row>
  </sheetData>
  <autoFilter ref="A12:F72">
    <filterColumn colId="1" showButton="0"/>
    <filterColumn colId="2" showButton="0"/>
  </autoFilter>
  <mergeCells count="62">
    <mergeCell ref="B24:D24"/>
    <mergeCell ref="A16:F16"/>
    <mergeCell ref="B18:D18"/>
    <mergeCell ref="A6:F6"/>
    <mergeCell ref="A12:A14"/>
    <mergeCell ref="B12:D14"/>
    <mergeCell ref="E12:E14"/>
    <mergeCell ref="F12:F14"/>
    <mergeCell ref="B15:D15"/>
    <mergeCell ref="B19:D19"/>
    <mergeCell ref="B20:D20"/>
    <mergeCell ref="B21:D21"/>
    <mergeCell ref="B22:D22"/>
    <mergeCell ref="B23:D23"/>
    <mergeCell ref="B31:D31"/>
    <mergeCell ref="B32:D32"/>
    <mergeCell ref="B33:D33"/>
    <mergeCell ref="B34:D34"/>
    <mergeCell ref="B25:D25"/>
    <mergeCell ref="B26:D26"/>
    <mergeCell ref="B27:D27"/>
    <mergeCell ref="B28:D28"/>
    <mergeCell ref="B29:D29"/>
    <mergeCell ref="B30:D30"/>
    <mergeCell ref="B46:D46"/>
    <mergeCell ref="B35:D35"/>
    <mergeCell ref="B36:D36"/>
    <mergeCell ref="B37:D37"/>
    <mergeCell ref="B38:D38"/>
    <mergeCell ref="B39:D39"/>
    <mergeCell ref="B40:D40"/>
    <mergeCell ref="B41:D41"/>
    <mergeCell ref="B42:D42"/>
    <mergeCell ref="B43:D43"/>
    <mergeCell ref="B44:D44"/>
    <mergeCell ref="B45:D45"/>
    <mergeCell ref="B53:D53"/>
    <mergeCell ref="B54:D54"/>
    <mergeCell ref="B55:D55"/>
    <mergeCell ref="B56:D56"/>
    <mergeCell ref="B47:D47"/>
    <mergeCell ref="B48:D48"/>
    <mergeCell ref="B49:D49"/>
    <mergeCell ref="B50:D50"/>
    <mergeCell ref="B51:D51"/>
    <mergeCell ref="B52:D52"/>
    <mergeCell ref="B62:D62"/>
    <mergeCell ref="B63:D63"/>
    <mergeCell ref="B64:D64"/>
    <mergeCell ref="B57:D57"/>
    <mergeCell ref="B58:D58"/>
    <mergeCell ref="B59:D59"/>
    <mergeCell ref="B60:D60"/>
    <mergeCell ref="B61:D61"/>
    <mergeCell ref="B71:D71"/>
    <mergeCell ref="B72:D72"/>
    <mergeCell ref="B69:D69"/>
    <mergeCell ref="B70:D70"/>
    <mergeCell ref="B65:D65"/>
    <mergeCell ref="B66:D66"/>
    <mergeCell ref="B67:D67"/>
    <mergeCell ref="B68:D68"/>
  </mergeCells>
  <printOptions horizontalCentered="1"/>
  <pageMargins left="0.39370077848434498" right="0.23622047901153601" top="0.35433071851730302" bottom="0.31496062874794001" header="0.118110239505768" footer="0.118110239505768"/>
  <pageSetup paperSize="9" scale="69" fitToHeight="0" orientation="portrait" r:id="rId1"/>
  <headerFooter>
    <oddFooter>&amp;RСтраница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9"/>
  <sheetViews>
    <sheetView workbookViewId="0">
      <selection activeCell="A16" sqref="A16:F89"/>
    </sheetView>
  </sheetViews>
  <sheetFormatPr defaultColWidth="9.140625" defaultRowHeight="10.5" customHeight="1" x14ac:dyDescent="0.2"/>
  <cols>
    <col min="1" max="1" width="8.85546875" style="1" customWidth="1"/>
    <col min="2" max="3" width="10.42578125" style="2" customWidth="1"/>
    <col min="4" max="4" width="61" style="2" customWidth="1"/>
    <col min="5" max="5" width="8.5703125" style="2" customWidth="1"/>
    <col min="6" max="6" width="13.85546875" style="2" customWidth="1"/>
    <col min="7" max="7" width="11" style="2" hidden="1" customWidth="1"/>
    <col min="8" max="8" width="69.28515625" style="3" hidden="1" customWidth="1"/>
    <col min="9" max="13" width="141" style="3" hidden="1" customWidth="1"/>
    <col min="14" max="14" width="34.140625" style="3" hidden="1" customWidth="1"/>
    <col min="15" max="15" width="112" style="3" hidden="1" customWidth="1"/>
    <col min="16" max="20" width="34.140625" style="3" hidden="1" customWidth="1"/>
    <col min="21" max="21" width="112" style="3" hidden="1" customWidth="1"/>
    <col min="22" max="24" width="84.42578125" style="3" hidden="1" customWidth="1"/>
    <col min="25" max="25" width="112" style="3" hidden="1" customWidth="1"/>
    <col min="26" max="28" width="84.42578125" style="3" hidden="1" customWidth="1"/>
    <col min="29" max="16384" width="9.140625" style="2"/>
  </cols>
  <sheetData>
    <row r="1" spans="1:7" s="4" customFormat="1" ht="9.75" customHeight="1" x14ac:dyDescent="0.25">
      <c r="A1" s="5"/>
      <c r="B1" s="5"/>
      <c r="C1" s="6"/>
      <c r="D1" s="6"/>
      <c r="E1" s="6"/>
      <c r="F1" s="6"/>
    </row>
    <row r="2" spans="1:7" s="4" customFormat="1" ht="15" x14ac:dyDescent="0.25">
      <c r="A2" s="7"/>
      <c r="B2" s="5"/>
      <c r="C2" s="5"/>
      <c r="D2" s="1"/>
      <c r="E2" s="8"/>
      <c r="F2" s="8"/>
    </row>
    <row r="3" spans="1:7" s="4" customFormat="1" ht="9.75" customHeight="1" x14ac:dyDescent="0.25">
      <c r="A3" s="5"/>
      <c r="B3" s="9"/>
      <c r="C3" s="10"/>
      <c r="D3" s="10"/>
      <c r="E3" s="10"/>
      <c r="F3" s="10"/>
    </row>
    <row r="4" spans="1:7" s="4" customFormat="1" ht="12.75" customHeight="1" x14ac:dyDescent="0.25">
      <c r="A4" s="7"/>
      <c r="B4" s="12"/>
      <c r="C4" s="13"/>
      <c r="D4" s="11"/>
      <c r="F4" s="9"/>
    </row>
    <row r="5" spans="1:7" s="4" customFormat="1" ht="12.75" customHeight="1" x14ac:dyDescent="0.25">
      <c r="A5" s="5"/>
      <c r="B5" s="12"/>
      <c r="C5" s="13"/>
      <c r="D5" s="11"/>
    </row>
    <row r="6" spans="1:7" s="4" customFormat="1" ht="26.25" customHeight="1" x14ac:dyDescent="0.25">
      <c r="A6" s="90" t="s">
        <v>1977</v>
      </c>
      <c r="B6" s="90"/>
      <c r="C6" s="90"/>
      <c r="D6" s="90"/>
      <c r="E6" s="90"/>
      <c r="F6" s="90"/>
    </row>
    <row r="7" spans="1:7" s="4" customFormat="1" ht="12.75" customHeight="1" x14ac:dyDescent="0.25">
      <c r="A7" s="5"/>
      <c r="B7" s="12"/>
      <c r="C7" s="13"/>
      <c r="D7" s="11"/>
      <c r="F7" s="9"/>
    </row>
    <row r="8" spans="1:7" s="4" customFormat="1" ht="12.75" customHeight="1" x14ac:dyDescent="0.25">
      <c r="A8" s="5"/>
      <c r="B8" s="12"/>
      <c r="C8" s="13"/>
      <c r="D8" s="11"/>
      <c r="F8" s="9"/>
    </row>
    <row r="9" spans="1:7" s="4" customFormat="1" ht="12.75" customHeight="1" x14ac:dyDescent="0.25">
      <c r="A9" s="5"/>
      <c r="B9" s="12"/>
      <c r="C9" s="13"/>
      <c r="D9" s="11"/>
      <c r="F9" s="9"/>
    </row>
    <row r="10" spans="1:7" s="4" customFormat="1" ht="12.75" customHeight="1" x14ac:dyDescent="0.25">
      <c r="A10" s="5"/>
      <c r="B10" s="12"/>
      <c r="C10" s="13"/>
      <c r="D10" s="14"/>
      <c r="F10" s="9"/>
    </row>
    <row r="11" spans="1:7" s="4" customFormat="1" ht="9.75" customHeight="1" x14ac:dyDescent="0.25">
      <c r="A11" s="15"/>
    </row>
    <row r="12" spans="1:7" s="4" customFormat="1" ht="36" customHeight="1" x14ac:dyDescent="0.25">
      <c r="A12" s="92" t="s">
        <v>0</v>
      </c>
      <c r="B12" s="93" t="s">
        <v>1</v>
      </c>
      <c r="C12" s="93"/>
      <c r="D12" s="93"/>
      <c r="E12" s="93" t="s">
        <v>2</v>
      </c>
      <c r="F12" s="95" t="s">
        <v>3</v>
      </c>
    </row>
    <row r="13" spans="1:7" s="4" customFormat="1" ht="36.75" customHeight="1" x14ac:dyDescent="0.25">
      <c r="A13" s="92"/>
      <c r="B13" s="93"/>
      <c r="C13" s="93"/>
      <c r="D13" s="93"/>
      <c r="E13" s="93"/>
      <c r="F13" s="96"/>
    </row>
    <row r="14" spans="1:7" s="4" customFormat="1" ht="15" x14ac:dyDescent="0.25">
      <c r="A14" s="92"/>
      <c r="B14" s="93"/>
      <c r="C14" s="93"/>
      <c r="D14" s="93"/>
      <c r="E14" s="93"/>
      <c r="F14" s="97"/>
    </row>
    <row r="15" spans="1:7" s="4" customFormat="1" ht="15" x14ac:dyDescent="0.25">
      <c r="A15" s="16">
        <v>1</v>
      </c>
      <c r="B15" s="91">
        <v>2</v>
      </c>
      <c r="C15" s="91"/>
      <c r="D15" s="91"/>
      <c r="E15" s="69">
        <v>3</v>
      </c>
      <c r="F15" s="69">
        <v>4</v>
      </c>
      <c r="G15" s="18"/>
    </row>
    <row r="16" spans="1:7" ht="21.95" customHeight="1" x14ac:dyDescent="0.2">
      <c r="A16" s="105" t="s">
        <v>605</v>
      </c>
      <c r="B16" s="105"/>
      <c r="C16" s="105"/>
      <c r="D16" s="105"/>
      <c r="E16" s="105"/>
      <c r="F16" s="105"/>
    </row>
    <row r="17" spans="1:6" ht="21.95" customHeight="1" x14ac:dyDescent="0.2">
      <c r="A17" s="67" t="s">
        <v>1263</v>
      </c>
      <c r="B17" s="63" t="s">
        <v>606</v>
      </c>
      <c r="C17" s="63"/>
      <c r="D17" s="63"/>
      <c r="E17" s="64" t="s">
        <v>62</v>
      </c>
      <c r="F17" s="64">
        <v>28</v>
      </c>
    </row>
    <row r="18" spans="1:6" ht="21.95" customHeight="1" x14ac:dyDescent="0.2">
      <c r="A18" s="67" t="s">
        <v>1264</v>
      </c>
      <c r="B18" s="63" t="s">
        <v>607</v>
      </c>
      <c r="C18" s="63"/>
      <c r="D18" s="63"/>
      <c r="E18" s="64" t="s">
        <v>62</v>
      </c>
      <c r="F18" s="64">
        <v>28</v>
      </c>
    </row>
    <row r="19" spans="1:6" ht="21.95" customHeight="1" x14ac:dyDescent="0.2">
      <c r="A19" s="67" t="s">
        <v>1265</v>
      </c>
      <c r="B19" s="63" t="s">
        <v>608</v>
      </c>
      <c r="C19" s="63"/>
      <c r="D19" s="63"/>
      <c r="E19" s="64" t="s">
        <v>62</v>
      </c>
      <c r="F19" s="64">
        <v>1</v>
      </c>
    </row>
    <row r="20" spans="1:6" ht="21.95" customHeight="1" x14ac:dyDescent="0.2">
      <c r="A20" s="67" t="s">
        <v>1266</v>
      </c>
      <c r="B20" s="63" t="s">
        <v>609</v>
      </c>
      <c r="C20" s="63"/>
      <c r="D20" s="63"/>
      <c r="E20" s="64" t="s">
        <v>62</v>
      </c>
      <c r="F20" s="64">
        <v>18</v>
      </c>
    </row>
    <row r="21" spans="1:6" ht="21.95" customHeight="1" x14ac:dyDescent="0.2">
      <c r="A21" s="67" t="s">
        <v>1267</v>
      </c>
      <c r="B21" s="63" t="s">
        <v>610</v>
      </c>
      <c r="C21" s="63"/>
      <c r="D21" s="63"/>
      <c r="E21" s="64" t="s">
        <v>62</v>
      </c>
      <c r="F21" s="64">
        <v>29</v>
      </c>
    </row>
    <row r="22" spans="1:6" ht="21.95" customHeight="1" x14ac:dyDescent="0.2">
      <c r="A22" s="67" t="s">
        <v>1268</v>
      </c>
      <c r="B22" s="63" t="s">
        <v>611</v>
      </c>
      <c r="C22" s="63"/>
      <c r="D22" s="63"/>
      <c r="E22" s="64" t="s">
        <v>62</v>
      </c>
      <c r="F22" s="64">
        <v>1</v>
      </c>
    </row>
    <row r="23" spans="1:6" ht="21.95" customHeight="1" x14ac:dyDescent="0.2">
      <c r="A23" s="67" t="s">
        <v>1269</v>
      </c>
      <c r="B23" s="63" t="s">
        <v>612</v>
      </c>
      <c r="C23" s="63"/>
      <c r="D23" s="63"/>
      <c r="E23" s="64" t="s">
        <v>613</v>
      </c>
      <c r="F23" s="64">
        <v>158</v>
      </c>
    </row>
    <row r="24" spans="1:6" ht="21.95" customHeight="1" x14ac:dyDescent="0.2">
      <c r="A24" s="67" t="s">
        <v>1270</v>
      </c>
      <c r="B24" s="63" t="s">
        <v>614</v>
      </c>
      <c r="C24" s="63"/>
      <c r="D24" s="63"/>
      <c r="E24" s="64" t="s">
        <v>62</v>
      </c>
      <c r="F24" s="64">
        <v>105</v>
      </c>
    </row>
    <row r="25" spans="1:6" ht="21.95" customHeight="1" x14ac:dyDescent="0.2">
      <c r="A25" s="67" t="s">
        <v>1271</v>
      </c>
      <c r="B25" s="63" t="s">
        <v>615</v>
      </c>
      <c r="C25" s="63"/>
      <c r="D25" s="63"/>
      <c r="E25" s="64" t="s">
        <v>240</v>
      </c>
      <c r="F25" s="64">
        <v>2.1</v>
      </c>
    </row>
    <row r="26" spans="1:6" ht="21.95" customHeight="1" x14ac:dyDescent="0.2">
      <c r="A26" s="67" t="s">
        <v>1272</v>
      </c>
      <c r="B26" s="63" t="s">
        <v>616</v>
      </c>
      <c r="C26" s="63"/>
      <c r="D26" s="63"/>
      <c r="E26" s="64" t="s">
        <v>62</v>
      </c>
      <c r="F26" s="64">
        <v>105</v>
      </c>
    </row>
    <row r="27" spans="1:6" ht="21.95" customHeight="1" x14ac:dyDescent="0.2">
      <c r="A27" s="67" t="s">
        <v>1273</v>
      </c>
      <c r="B27" s="63" t="s">
        <v>617</v>
      </c>
      <c r="C27" s="63"/>
      <c r="D27" s="63"/>
      <c r="E27" s="64" t="s">
        <v>173</v>
      </c>
      <c r="F27" s="64">
        <v>200</v>
      </c>
    </row>
    <row r="28" spans="1:6" ht="21.95" customHeight="1" x14ac:dyDescent="0.2">
      <c r="A28" s="67" t="s">
        <v>1274</v>
      </c>
      <c r="B28" s="63" t="s">
        <v>618</v>
      </c>
      <c r="C28" s="63"/>
      <c r="D28" s="63"/>
      <c r="E28" s="64" t="s">
        <v>62</v>
      </c>
      <c r="F28" s="64">
        <v>174</v>
      </c>
    </row>
    <row r="29" spans="1:6" ht="21.95" customHeight="1" x14ac:dyDescent="0.2">
      <c r="A29" s="67" t="s">
        <v>1275</v>
      </c>
      <c r="B29" s="63" t="s">
        <v>619</v>
      </c>
      <c r="C29" s="63"/>
      <c r="D29" s="63"/>
      <c r="E29" s="64" t="s">
        <v>62</v>
      </c>
      <c r="F29" s="64">
        <v>24</v>
      </c>
    </row>
    <row r="30" spans="1:6" ht="21.95" customHeight="1" x14ac:dyDescent="0.2">
      <c r="A30" s="67" t="s">
        <v>1276</v>
      </c>
      <c r="B30" s="63" t="s">
        <v>620</v>
      </c>
      <c r="C30" s="63"/>
      <c r="D30" s="63"/>
      <c r="E30" s="64" t="s">
        <v>62</v>
      </c>
      <c r="F30" s="64">
        <v>398</v>
      </c>
    </row>
    <row r="31" spans="1:6" ht="21.95" customHeight="1" x14ac:dyDescent="0.2">
      <c r="A31" s="67" t="s">
        <v>1277</v>
      </c>
      <c r="B31" s="63" t="s">
        <v>621</v>
      </c>
      <c r="C31" s="63"/>
      <c r="D31" s="63"/>
      <c r="E31" s="64" t="s">
        <v>173</v>
      </c>
      <c r="F31" s="64">
        <v>200</v>
      </c>
    </row>
    <row r="32" spans="1:6" ht="21.95" customHeight="1" x14ac:dyDescent="0.2">
      <c r="A32" s="67" t="s">
        <v>1278</v>
      </c>
      <c r="B32" s="63" t="s">
        <v>622</v>
      </c>
      <c r="C32" s="63"/>
      <c r="D32" s="63"/>
      <c r="E32" s="64" t="s">
        <v>62</v>
      </c>
      <c r="F32" s="64">
        <v>24</v>
      </c>
    </row>
    <row r="33" spans="1:6" ht="21.95" customHeight="1" x14ac:dyDescent="0.2">
      <c r="A33" s="67" t="s">
        <v>1279</v>
      </c>
      <c r="B33" s="63" t="s">
        <v>623</v>
      </c>
      <c r="C33" s="63"/>
      <c r="D33" s="63"/>
      <c r="E33" s="64" t="s">
        <v>62</v>
      </c>
      <c r="F33" s="64">
        <v>24</v>
      </c>
    </row>
    <row r="34" spans="1:6" ht="21.95" customHeight="1" x14ac:dyDescent="0.2">
      <c r="A34" s="67" t="s">
        <v>1280</v>
      </c>
      <c r="B34" s="63" t="s">
        <v>624</v>
      </c>
      <c r="C34" s="63"/>
      <c r="D34" s="63"/>
      <c r="E34" s="64" t="s">
        <v>62</v>
      </c>
      <c r="F34" s="64">
        <v>2</v>
      </c>
    </row>
    <row r="35" spans="1:6" ht="21.95" customHeight="1" x14ac:dyDescent="0.2">
      <c r="A35" s="67" t="s">
        <v>1281</v>
      </c>
      <c r="B35" s="63" t="s">
        <v>625</v>
      </c>
      <c r="C35" s="63"/>
      <c r="D35" s="63"/>
      <c r="E35" s="64" t="s">
        <v>62</v>
      </c>
      <c r="F35" s="64">
        <v>8</v>
      </c>
    </row>
    <row r="36" spans="1:6" ht="21.95" customHeight="1" x14ac:dyDescent="0.2">
      <c r="A36" s="67" t="s">
        <v>1282</v>
      </c>
      <c r="B36" s="63" t="s">
        <v>626</v>
      </c>
      <c r="C36" s="63"/>
      <c r="D36" s="63"/>
      <c r="E36" s="64" t="s">
        <v>62</v>
      </c>
      <c r="F36" s="64">
        <v>112</v>
      </c>
    </row>
    <row r="37" spans="1:6" ht="21.95" customHeight="1" x14ac:dyDescent="0.2">
      <c r="A37" s="67" t="s">
        <v>1283</v>
      </c>
      <c r="B37" s="63" t="s">
        <v>627</v>
      </c>
      <c r="C37" s="63"/>
      <c r="D37" s="63"/>
      <c r="E37" s="64" t="s">
        <v>173</v>
      </c>
      <c r="F37" s="64">
        <v>200</v>
      </c>
    </row>
    <row r="38" spans="1:6" ht="21.95" customHeight="1" x14ac:dyDescent="0.2">
      <c r="A38" s="67" t="s">
        <v>1284</v>
      </c>
      <c r="B38" s="63" t="s">
        <v>628</v>
      </c>
      <c r="C38" s="63"/>
      <c r="D38" s="63"/>
      <c r="E38" s="64" t="s">
        <v>62</v>
      </c>
      <c r="F38" s="64">
        <v>20</v>
      </c>
    </row>
    <row r="39" spans="1:6" ht="21.95" customHeight="1" x14ac:dyDescent="0.2">
      <c r="A39" s="67" t="s">
        <v>1285</v>
      </c>
      <c r="B39" s="63" t="s">
        <v>629</v>
      </c>
      <c r="C39" s="63"/>
      <c r="D39" s="63"/>
      <c r="E39" s="64" t="s">
        <v>62</v>
      </c>
      <c r="F39" s="64">
        <v>32</v>
      </c>
    </row>
    <row r="40" spans="1:6" ht="21.95" customHeight="1" x14ac:dyDescent="0.2">
      <c r="A40" s="67" t="s">
        <v>1286</v>
      </c>
      <c r="B40" s="63" t="s">
        <v>630</v>
      </c>
      <c r="C40" s="63"/>
      <c r="D40" s="63"/>
      <c r="E40" s="64" t="s">
        <v>62</v>
      </c>
      <c r="F40" s="64">
        <v>20</v>
      </c>
    </row>
    <row r="41" spans="1:6" ht="21.95" customHeight="1" x14ac:dyDescent="0.2">
      <c r="A41" s="67" t="s">
        <v>1287</v>
      </c>
      <c r="B41" s="63" t="s">
        <v>631</v>
      </c>
      <c r="C41" s="63"/>
      <c r="D41" s="63"/>
      <c r="E41" s="64" t="s">
        <v>62</v>
      </c>
      <c r="F41" s="64">
        <v>142</v>
      </c>
    </row>
    <row r="42" spans="1:6" ht="21.95" customHeight="1" x14ac:dyDescent="0.2">
      <c r="A42" s="67" t="s">
        <v>1288</v>
      </c>
      <c r="B42" s="63" t="s">
        <v>632</v>
      </c>
      <c r="C42" s="63"/>
      <c r="D42" s="63"/>
      <c r="E42" s="64" t="s">
        <v>173</v>
      </c>
      <c r="F42" s="64">
        <v>200</v>
      </c>
    </row>
    <row r="43" spans="1:6" ht="21.95" customHeight="1" x14ac:dyDescent="0.2">
      <c r="A43" s="67" t="s">
        <v>1289</v>
      </c>
      <c r="B43" s="63" t="s">
        <v>633</v>
      </c>
      <c r="C43" s="63"/>
      <c r="D43" s="63"/>
      <c r="E43" s="64" t="s">
        <v>62</v>
      </c>
      <c r="F43" s="64">
        <v>52</v>
      </c>
    </row>
    <row r="44" spans="1:6" ht="21.95" customHeight="1" x14ac:dyDescent="0.2">
      <c r="A44" s="67" t="s">
        <v>1290</v>
      </c>
      <c r="B44" s="63" t="s">
        <v>634</v>
      </c>
      <c r="C44" s="63"/>
      <c r="D44" s="63"/>
      <c r="E44" s="64" t="s">
        <v>62</v>
      </c>
      <c r="F44" s="64">
        <v>6</v>
      </c>
    </row>
    <row r="45" spans="1:6" ht="21.95" customHeight="1" x14ac:dyDescent="0.2">
      <c r="A45" s="67" t="s">
        <v>1291</v>
      </c>
      <c r="B45" s="63" t="s">
        <v>635</v>
      </c>
      <c r="C45" s="63"/>
      <c r="D45" s="63"/>
      <c r="E45" s="64" t="s">
        <v>62</v>
      </c>
      <c r="F45" s="64">
        <v>2</v>
      </c>
    </row>
    <row r="46" spans="1:6" ht="21.95" customHeight="1" x14ac:dyDescent="0.2">
      <c r="A46" s="67" t="s">
        <v>1292</v>
      </c>
      <c r="B46" s="63" t="s">
        <v>636</v>
      </c>
      <c r="C46" s="63"/>
      <c r="D46" s="63"/>
      <c r="E46" s="64" t="s">
        <v>62</v>
      </c>
      <c r="F46" s="64">
        <v>14</v>
      </c>
    </row>
    <row r="47" spans="1:6" ht="21.95" customHeight="1" x14ac:dyDescent="0.2">
      <c r="A47" s="67" t="s">
        <v>1293</v>
      </c>
      <c r="B47" s="63" t="s">
        <v>637</v>
      </c>
      <c r="C47" s="63"/>
      <c r="D47" s="63"/>
      <c r="E47" s="64" t="s">
        <v>62</v>
      </c>
      <c r="F47" s="64">
        <v>36</v>
      </c>
    </row>
    <row r="48" spans="1:6" ht="21.95" customHeight="1" x14ac:dyDescent="0.2">
      <c r="A48" s="67" t="s">
        <v>1294</v>
      </c>
      <c r="B48" s="63" t="s">
        <v>638</v>
      </c>
      <c r="C48" s="63"/>
      <c r="D48" s="63"/>
      <c r="E48" s="64" t="s">
        <v>62</v>
      </c>
      <c r="F48" s="64">
        <v>212</v>
      </c>
    </row>
    <row r="49" spans="1:6" ht="21.95" customHeight="1" x14ac:dyDescent="0.2">
      <c r="A49" s="67" t="s">
        <v>1295</v>
      </c>
      <c r="B49" s="63" t="s">
        <v>639</v>
      </c>
      <c r="C49" s="63"/>
      <c r="D49" s="63"/>
      <c r="E49" s="64" t="s">
        <v>62</v>
      </c>
      <c r="F49" s="64">
        <v>36</v>
      </c>
    </row>
    <row r="50" spans="1:6" ht="21.95" customHeight="1" x14ac:dyDescent="0.2">
      <c r="A50" s="67" t="s">
        <v>1296</v>
      </c>
      <c r="B50" s="63" t="s">
        <v>640</v>
      </c>
      <c r="C50" s="63"/>
      <c r="D50" s="63"/>
      <c r="E50" s="64" t="s">
        <v>62</v>
      </c>
      <c r="F50" s="64">
        <v>48</v>
      </c>
    </row>
    <row r="51" spans="1:6" ht="21.95" customHeight="1" x14ac:dyDescent="0.2">
      <c r="A51" s="67" t="s">
        <v>1297</v>
      </c>
      <c r="B51" s="63" t="s">
        <v>641</v>
      </c>
      <c r="C51" s="63"/>
      <c r="D51" s="63"/>
      <c r="E51" s="64" t="s">
        <v>173</v>
      </c>
      <c r="F51" s="64">
        <v>120.95</v>
      </c>
    </row>
    <row r="52" spans="1:6" ht="21.95" customHeight="1" x14ac:dyDescent="0.2">
      <c r="A52" s="67" t="s">
        <v>1298</v>
      </c>
      <c r="B52" s="63" t="s">
        <v>530</v>
      </c>
      <c r="C52" s="63"/>
      <c r="D52" s="63"/>
      <c r="E52" s="64" t="s">
        <v>17</v>
      </c>
      <c r="F52" s="64">
        <v>1</v>
      </c>
    </row>
    <row r="53" spans="1:6" ht="21.95" customHeight="1" x14ac:dyDescent="0.2">
      <c r="A53" s="67" t="s">
        <v>1299</v>
      </c>
      <c r="B53" s="63" t="s">
        <v>642</v>
      </c>
      <c r="C53" s="63"/>
      <c r="D53" s="63"/>
      <c r="E53" s="64" t="s">
        <v>17</v>
      </c>
      <c r="F53" s="64">
        <v>10</v>
      </c>
    </row>
    <row r="54" spans="1:6" ht="21.95" customHeight="1" x14ac:dyDescent="0.2">
      <c r="A54" s="67" t="s">
        <v>1300</v>
      </c>
      <c r="B54" s="63" t="s">
        <v>643</v>
      </c>
      <c r="C54" s="63"/>
      <c r="D54" s="63"/>
      <c r="E54" s="64" t="s">
        <v>62</v>
      </c>
      <c r="F54" s="64">
        <v>18</v>
      </c>
    </row>
    <row r="55" spans="1:6" ht="21.95" customHeight="1" x14ac:dyDescent="0.2">
      <c r="A55" s="67" t="s">
        <v>1301</v>
      </c>
      <c r="B55" s="63" t="s">
        <v>528</v>
      </c>
      <c r="C55" s="63"/>
      <c r="D55" s="63"/>
      <c r="E55" s="64" t="s">
        <v>17</v>
      </c>
      <c r="F55" s="64">
        <v>8</v>
      </c>
    </row>
    <row r="56" spans="1:6" ht="21.95" customHeight="1" x14ac:dyDescent="0.2">
      <c r="A56" s="67" t="s">
        <v>1302</v>
      </c>
      <c r="B56" s="63" t="s">
        <v>527</v>
      </c>
      <c r="C56" s="63"/>
      <c r="D56" s="63"/>
      <c r="E56" s="64" t="s">
        <v>17</v>
      </c>
      <c r="F56" s="64">
        <v>8</v>
      </c>
    </row>
    <row r="57" spans="1:6" ht="21.95" customHeight="1" x14ac:dyDescent="0.2">
      <c r="A57" s="67" t="s">
        <v>1303</v>
      </c>
      <c r="B57" s="63" t="s">
        <v>644</v>
      </c>
      <c r="C57" s="63"/>
      <c r="D57" s="63"/>
      <c r="E57" s="64" t="s">
        <v>173</v>
      </c>
      <c r="F57" s="64">
        <v>177.32499999999999</v>
      </c>
    </row>
    <row r="58" spans="1:6" ht="21.95" customHeight="1" x14ac:dyDescent="0.2">
      <c r="A58" s="67" t="s">
        <v>1304</v>
      </c>
      <c r="B58" s="63" t="s">
        <v>645</v>
      </c>
      <c r="C58" s="63"/>
      <c r="D58" s="63"/>
      <c r="E58" s="64" t="s">
        <v>17</v>
      </c>
      <c r="F58" s="64">
        <v>20</v>
      </c>
    </row>
    <row r="59" spans="1:6" ht="21.95" customHeight="1" x14ac:dyDescent="0.2">
      <c r="A59" s="67" t="s">
        <v>1305</v>
      </c>
      <c r="B59" s="63" t="s">
        <v>646</v>
      </c>
      <c r="C59" s="63"/>
      <c r="D59" s="63"/>
      <c r="E59" s="64" t="s">
        <v>17</v>
      </c>
      <c r="F59" s="64">
        <v>2</v>
      </c>
    </row>
    <row r="60" spans="1:6" ht="21.95" customHeight="1" x14ac:dyDescent="0.2">
      <c r="A60" s="67" t="s">
        <v>1306</v>
      </c>
      <c r="B60" s="63" t="s">
        <v>647</v>
      </c>
      <c r="C60" s="63"/>
      <c r="D60" s="63"/>
      <c r="E60" s="64" t="s">
        <v>62</v>
      </c>
      <c r="F60" s="64">
        <v>8</v>
      </c>
    </row>
    <row r="61" spans="1:6" ht="21.95" customHeight="1" x14ac:dyDescent="0.2">
      <c r="A61" s="67" t="s">
        <v>1307</v>
      </c>
      <c r="B61" s="63" t="s">
        <v>525</v>
      </c>
      <c r="C61" s="63"/>
      <c r="D61" s="63"/>
      <c r="E61" s="64" t="s">
        <v>17</v>
      </c>
      <c r="F61" s="64">
        <v>6</v>
      </c>
    </row>
    <row r="62" spans="1:6" ht="21.95" customHeight="1" x14ac:dyDescent="0.2">
      <c r="A62" s="67" t="s">
        <v>1308</v>
      </c>
      <c r="B62" s="63" t="s">
        <v>526</v>
      </c>
      <c r="C62" s="63"/>
      <c r="D62" s="63"/>
      <c r="E62" s="64" t="s">
        <v>17</v>
      </c>
      <c r="F62" s="64">
        <v>4</v>
      </c>
    </row>
    <row r="63" spans="1:6" ht="21.95" customHeight="1" x14ac:dyDescent="0.2">
      <c r="A63" s="67" t="s">
        <v>1309</v>
      </c>
      <c r="B63" s="63" t="s">
        <v>648</v>
      </c>
      <c r="C63" s="63"/>
      <c r="D63" s="63"/>
      <c r="E63" s="64" t="s">
        <v>173</v>
      </c>
      <c r="F63" s="64">
        <v>51.25</v>
      </c>
    </row>
    <row r="64" spans="1:6" ht="21.95" customHeight="1" x14ac:dyDescent="0.2">
      <c r="A64" s="67" t="s">
        <v>1310</v>
      </c>
      <c r="B64" s="63" t="s">
        <v>649</v>
      </c>
      <c r="C64" s="63"/>
      <c r="D64" s="63"/>
      <c r="E64" s="64" t="s">
        <v>302</v>
      </c>
      <c r="F64" s="64">
        <v>0.6</v>
      </c>
    </row>
    <row r="65" spans="1:6" ht="21.95" customHeight="1" x14ac:dyDescent="0.2">
      <c r="A65" s="67" t="s">
        <v>1311</v>
      </c>
      <c r="B65" s="63" t="s">
        <v>650</v>
      </c>
      <c r="C65" s="63"/>
      <c r="D65" s="63"/>
      <c r="E65" s="64" t="s">
        <v>17</v>
      </c>
      <c r="F65" s="64">
        <v>5</v>
      </c>
    </row>
    <row r="66" spans="1:6" ht="21.95" customHeight="1" x14ac:dyDescent="0.2">
      <c r="A66" s="67" t="s">
        <v>1312</v>
      </c>
      <c r="B66" s="63" t="s">
        <v>651</v>
      </c>
      <c r="C66" s="63"/>
      <c r="D66" s="63"/>
      <c r="E66" s="64" t="s">
        <v>173</v>
      </c>
      <c r="F66" s="64">
        <v>82</v>
      </c>
    </row>
    <row r="67" spans="1:6" ht="21.95" customHeight="1" x14ac:dyDescent="0.2">
      <c r="A67" s="67" t="s">
        <v>1313</v>
      </c>
      <c r="B67" s="63" t="s">
        <v>652</v>
      </c>
      <c r="C67" s="63"/>
      <c r="D67" s="63"/>
      <c r="E67" s="64" t="s">
        <v>173</v>
      </c>
      <c r="F67" s="64">
        <v>4.0999999999999996</v>
      </c>
    </row>
    <row r="68" spans="1:6" ht="21.95" customHeight="1" x14ac:dyDescent="0.2">
      <c r="A68" s="67" t="s">
        <v>1314</v>
      </c>
      <c r="B68" s="63" t="s">
        <v>653</v>
      </c>
      <c r="C68" s="63"/>
      <c r="D68" s="63"/>
      <c r="E68" s="64" t="s">
        <v>62</v>
      </c>
      <c r="F68" s="64">
        <v>4</v>
      </c>
    </row>
    <row r="69" spans="1:6" ht="21.95" customHeight="1" x14ac:dyDescent="0.2">
      <c r="A69" s="67" t="s">
        <v>1315</v>
      </c>
      <c r="B69" s="63" t="s">
        <v>654</v>
      </c>
      <c r="C69" s="63"/>
      <c r="D69" s="63"/>
      <c r="E69" s="64" t="s">
        <v>17</v>
      </c>
      <c r="F69" s="64">
        <v>2</v>
      </c>
    </row>
    <row r="70" spans="1:6" ht="21.95" customHeight="1" x14ac:dyDescent="0.2">
      <c r="A70" s="67" t="s">
        <v>1316</v>
      </c>
      <c r="B70" s="63" t="s">
        <v>655</v>
      </c>
      <c r="C70" s="63"/>
      <c r="D70" s="63"/>
      <c r="E70" s="64" t="s">
        <v>173</v>
      </c>
      <c r="F70" s="64">
        <v>4.0999999999999996</v>
      </c>
    </row>
    <row r="71" spans="1:6" ht="21.95" customHeight="1" x14ac:dyDescent="0.2">
      <c r="A71" s="67" t="s">
        <v>1317</v>
      </c>
      <c r="B71" s="63" t="s">
        <v>656</v>
      </c>
      <c r="C71" s="63"/>
      <c r="D71" s="63"/>
      <c r="E71" s="64" t="s">
        <v>62</v>
      </c>
      <c r="F71" s="64">
        <v>2</v>
      </c>
    </row>
    <row r="72" spans="1:6" ht="21.95" customHeight="1" x14ac:dyDescent="0.2">
      <c r="A72" s="67" t="s">
        <v>1318</v>
      </c>
      <c r="B72" s="63" t="s">
        <v>657</v>
      </c>
      <c r="C72" s="63"/>
      <c r="D72" s="63"/>
      <c r="E72" s="64" t="s">
        <v>62</v>
      </c>
      <c r="F72" s="64">
        <v>16</v>
      </c>
    </row>
    <row r="73" spans="1:6" ht="21.95" customHeight="1" x14ac:dyDescent="0.2">
      <c r="A73" s="67" t="s">
        <v>1319</v>
      </c>
      <c r="B73" s="63" t="s">
        <v>537</v>
      </c>
      <c r="C73" s="63"/>
      <c r="D73" s="63"/>
      <c r="E73" s="64" t="s">
        <v>17</v>
      </c>
      <c r="F73" s="64">
        <v>2</v>
      </c>
    </row>
    <row r="74" spans="1:6" ht="21.95" customHeight="1" x14ac:dyDescent="0.2">
      <c r="A74" s="67" t="s">
        <v>1320</v>
      </c>
      <c r="B74" s="63" t="s">
        <v>658</v>
      </c>
      <c r="C74" s="63"/>
      <c r="D74" s="63"/>
      <c r="E74" s="64" t="s">
        <v>62</v>
      </c>
      <c r="F74" s="64">
        <v>1</v>
      </c>
    </row>
    <row r="75" spans="1:6" ht="21.95" customHeight="1" x14ac:dyDescent="0.2">
      <c r="A75" s="67" t="s">
        <v>1321</v>
      </c>
      <c r="B75" s="63" t="s">
        <v>659</v>
      </c>
      <c r="C75" s="63"/>
      <c r="D75" s="63"/>
      <c r="E75" s="64" t="s">
        <v>62</v>
      </c>
      <c r="F75" s="64">
        <v>1</v>
      </c>
    </row>
    <row r="76" spans="1:6" ht="21.95" customHeight="1" x14ac:dyDescent="0.2">
      <c r="A76" s="67" t="s">
        <v>1322</v>
      </c>
      <c r="B76" s="63" t="s">
        <v>660</v>
      </c>
      <c r="C76" s="63"/>
      <c r="D76" s="63"/>
      <c r="E76" s="64" t="s">
        <v>62</v>
      </c>
      <c r="F76" s="64">
        <v>1</v>
      </c>
    </row>
    <row r="77" spans="1:6" ht="21.95" customHeight="1" x14ac:dyDescent="0.2">
      <c r="A77" s="67" t="s">
        <v>1323</v>
      </c>
      <c r="B77" s="63" t="s">
        <v>661</v>
      </c>
      <c r="C77" s="63"/>
      <c r="D77" s="63"/>
      <c r="E77" s="64" t="s">
        <v>62</v>
      </c>
      <c r="F77" s="64">
        <v>1</v>
      </c>
    </row>
    <row r="78" spans="1:6" ht="21.95" customHeight="1" x14ac:dyDescent="0.2">
      <c r="A78" s="67" t="s">
        <v>1324</v>
      </c>
      <c r="B78" s="63" t="s">
        <v>662</v>
      </c>
      <c r="C78" s="63"/>
      <c r="D78" s="63"/>
      <c r="E78" s="64" t="s">
        <v>62</v>
      </c>
      <c r="F78" s="64">
        <v>2</v>
      </c>
    </row>
    <row r="79" spans="1:6" ht="21.95" customHeight="1" x14ac:dyDescent="0.2">
      <c r="A79" s="67" t="s">
        <v>1325</v>
      </c>
      <c r="B79" s="63" t="s">
        <v>663</v>
      </c>
      <c r="C79" s="63"/>
      <c r="D79" s="63"/>
      <c r="E79" s="64" t="s">
        <v>62</v>
      </c>
      <c r="F79" s="64">
        <v>1</v>
      </c>
    </row>
    <row r="80" spans="1:6" ht="21.95" customHeight="1" x14ac:dyDescent="0.2">
      <c r="A80" s="67" t="s">
        <v>1326</v>
      </c>
      <c r="B80" s="63" t="s">
        <v>664</v>
      </c>
      <c r="C80" s="63"/>
      <c r="D80" s="63"/>
      <c r="E80" s="64" t="s">
        <v>62</v>
      </c>
      <c r="F80" s="64">
        <v>1</v>
      </c>
    </row>
    <row r="81" spans="1:6" ht="21.95" customHeight="1" x14ac:dyDescent="0.2">
      <c r="A81" s="67" t="s">
        <v>1327</v>
      </c>
      <c r="B81" s="63" t="s">
        <v>665</v>
      </c>
      <c r="C81" s="63"/>
      <c r="D81" s="63"/>
      <c r="E81" s="64" t="s">
        <v>613</v>
      </c>
      <c r="F81" s="64">
        <v>4</v>
      </c>
    </row>
    <row r="82" spans="1:6" ht="21.95" customHeight="1" x14ac:dyDescent="0.2">
      <c r="A82" s="67" t="s">
        <v>1328</v>
      </c>
      <c r="B82" s="63" t="s">
        <v>666</v>
      </c>
      <c r="C82" s="63"/>
      <c r="D82" s="63"/>
      <c r="E82" s="64" t="s">
        <v>62</v>
      </c>
      <c r="F82" s="64">
        <v>18</v>
      </c>
    </row>
    <row r="83" spans="1:6" ht="21.95" customHeight="1" x14ac:dyDescent="0.2">
      <c r="A83" s="67" t="s">
        <v>1329</v>
      </c>
      <c r="B83" s="63" t="s">
        <v>667</v>
      </c>
      <c r="C83" s="63"/>
      <c r="D83" s="63"/>
      <c r="E83" s="64" t="s">
        <v>62</v>
      </c>
      <c r="F83" s="64">
        <v>18</v>
      </c>
    </row>
    <row r="84" spans="1:6" ht="21.95" customHeight="1" x14ac:dyDescent="0.2">
      <c r="A84" s="67" t="s">
        <v>1330</v>
      </c>
      <c r="B84" s="63" t="s">
        <v>668</v>
      </c>
      <c r="C84" s="63"/>
      <c r="D84" s="63"/>
      <c r="E84" s="64" t="s">
        <v>12</v>
      </c>
      <c r="F84" s="64">
        <v>185.4</v>
      </c>
    </row>
    <row r="85" spans="1:6" ht="21.95" customHeight="1" x14ac:dyDescent="0.2">
      <c r="A85" s="67" t="s">
        <v>1331</v>
      </c>
      <c r="B85" s="63" t="s">
        <v>669</v>
      </c>
      <c r="C85" s="63"/>
      <c r="D85" s="63"/>
      <c r="E85" s="64" t="s">
        <v>62</v>
      </c>
      <c r="F85" s="64">
        <v>11</v>
      </c>
    </row>
    <row r="86" spans="1:6" ht="21.95" customHeight="1" x14ac:dyDescent="0.2">
      <c r="A86" s="67" t="s">
        <v>1332</v>
      </c>
      <c r="B86" s="63" t="s">
        <v>670</v>
      </c>
      <c r="C86" s="63"/>
      <c r="D86" s="63"/>
      <c r="E86" s="64" t="s">
        <v>17</v>
      </c>
      <c r="F86" s="64">
        <v>36</v>
      </c>
    </row>
    <row r="87" spans="1:6" ht="21.95" customHeight="1" x14ac:dyDescent="0.2">
      <c r="A87" s="67" t="s">
        <v>1333</v>
      </c>
      <c r="B87" s="63" t="s">
        <v>671</v>
      </c>
      <c r="C87" s="63"/>
      <c r="D87" s="63"/>
      <c r="E87" s="64" t="s">
        <v>62</v>
      </c>
      <c r="F87" s="64">
        <v>36</v>
      </c>
    </row>
    <row r="88" spans="1:6" ht="21.95" customHeight="1" x14ac:dyDescent="0.2">
      <c r="A88" s="67" t="s">
        <v>1334</v>
      </c>
      <c r="B88" s="63" t="s">
        <v>672</v>
      </c>
      <c r="C88" s="63"/>
      <c r="D88" s="63"/>
      <c r="E88" s="64" t="s">
        <v>173</v>
      </c>
      <c r="F88" s="64">
        <v>1280</v>
      </c>
    </row>
    <row r="89" spans="1:6" ht="21.95" customHeight="1" x14ac:dyDescent="0.2">
      <c r="A89" s="67" t="s">
        <v>1335</v>
      </c>
      <c r="B89" s="63" t="s">
        <v>673</v>
      </c>
      <c r="C89" s="63"/>
      <c r="D89" s="63"/>
      <c r="E89" s="64" t="s">
        <v>173</v>
      </c>
      <c r="F89" s="64">
        <v>130</v>
      </c>
    </row>
  </sheetData>
  <autoFilter ref="A12:F89">
    <filterColumn colId="1" showButton="0"/>
    <filterColumn colId="2" showButton="0"/>
  </autoFilter>
  <mergeCells count="7">
    <mergeCell ref="A16:F16"/>
    <mergeCell ref="A6:F6"/>
    <mergeCell ref="A12:A14"/>
    <mergeCell ref="B12:D14"/>
    <mergeCell ref="E12:E14"/>
    <mergeCell ref="F12:F14"/>
    <mergeCell ref="B15:D15"/>
  </mergeCells>
  <printOptions horizontalCentered="1"/>
  <pageMargins left="0.39370077848434498" right="0.23622047901153601" top="0.35433071851730302" bottom="0.31496062874794001" header="0.118110239505768" footer="0.118110239505768"/>
  <pageSetup paperSize="9" scale="69" fitToHeight="0" orientation="portrait" r:id="rId1"/>
  <headerFoot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02-01-01 Общестроительные работ</vt:lpstr>
      <vt:lpstr>02-01-01 Общестроительные р (2</vt:lpstr>
      <vt:lpstr>02-01-02 Отделочные работы</vt:lpstr>
      <vt:lpstr>02-01-03 Осветительная арматура</vt:lpstr>
      <vt:lpstr>02-01-05 Проемы</vt:lpstr>
      <vt:lpstr>02-01-06 Фасад</vt:lpstr>
      <vt:lpstr>02-01-07 Водоснабжение </vt:lpstr>
      <vt:lpstr>02-01-07.1Медицинские трубопров</vt:lpstr>
      <vt:lpstr>02-01-08 Отопление</vt:lpstr>
      <vt:lpstr>Лист1</vt:lpstr>
      <vt:lpstr>'02-01-01 Общестроительные р (2'!Заголовки_для_печати</vt:lpstr>
      <vt:lpstr>'02-01-01 Общестроительные работ'!Заголовки_для_печати</vt:lpstr>
      <vt:lpstr>'02-01-03 Осветительная арматура'!Заголовки_для_печати</vt:lpstr>
      <vt:lpstr>'02-01-05 Проемы'!Заголовки_для_печати</vt:lpstr>
      <vt:lpstr>'02-01-06 Фасад'!Заголовки_для_печати</vt:lpstr>
      <vt:lpstr>'02-01-07 Водоснабжение '!Заголовки_для_печати</vt:lpstr>
      <vt:lpstr>'02-01-07.1Медицинские трубопров'!Заголовки_для_печати</vt:lpstr>
      <vt:lpstr>'02-01-08 Отопление'!Заголовки_для_печати</vt:lpstr>
      <vt:lpstr>'02-01-01 Общестроительные р (2'!Область_печати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Журавлева Надежда Игоревна</dc:creator>
  <cp:lastModifiedBy>Рожкова Наталья Викторовна</cp:lastModifiedBy>
  <cp:lastPrinted>2022-11-10T13:06:04Z</cp:lastPrinted>
  <dcterms:created xsi:type="dcterms:W3CDTF">2022-10-21T06:53:41Z</dcterms:created>
  <dcterms:modified xsi:type="dcterms:W3CDTF">2022-11-24T09:55:33Z</dcterms:modified>
</cp:coreProperties>
</file>